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120"/>
  </bookViews>
  <sheets>
    <sheet name="Приложение к ПЗ расходы" sheetId="2" r:id="rId1"/>
  </sheets>
  <calcPr calcId="145621"/>
</workbook>
</file>

<file path=xl/calcChain.xml><?xml version="1.0" encoding="utf-8"?>
<calcChain xmlns="http://schemas.openxmlformats.org/spreadsheetml/2006/main">
  <c r="L75" i="2" l="1"/>
  <c r="H75" i="2"/>
  <c r="E312" i="2" l="1"/>
  <c r="E72" i="2" l="1"/>
  <c r="F312" i="2"/>
  <c r="M214" i="2" l="1"/>
  <c r="M295" i="2" l="1"/>
  <c r="I295" i="2"/>
  <c r="M288" i="2"/>
  <c r="I288" i="2"/>
  <c r="M281" i="2"/>
  <c r="I281" i="2"/>
  <c r="M280" i="2"/>
  <c r="I280" i="2"/>
  <c r="M233" i="2"/>
  <c r="M232" i="2"/>
  <c r="M231" i="2"/>
  <c r="I233" i="2"/>
  <c r="I232" i="2"/>
  <c r="I231" i="2"/>
  <c r="M183" i="2"/>
  <c r="M182" i="2"/>
  <c r="M181" i="2"/>
  <c r="M180" i="2"/>
  <c r="M179" i="2"/>
  <c r="I183" i="2"/>
  <c r="I182" i="2"/>
  <c r="I181" i="2"/>
  <c r="I180" i="2"/>
  <c r="I179" i="2"/>
  <c r="M132" i="2"/>
  <c r="M125" i="2"/>
  <c r="M124" i="2"/>
  <c r="I125" i="2"/>
  <c r="I124" i="2"/>
  <c r="M74" i="2"/>
  <c r="M73" i="2"/>
  <c r="I74" i="2"/>
  <c r="I73" i="2"/>
  <c r="E180" i="2" l="1"/>
  <c r="F183" i="2"/>
  <c r="E182" i="2"/>
  <c r="F182" i="2" s="1"/>
  <c r="E292" i="2" l="1"/>
  <c r="F181" i="2" l="1"/>
  <c r="E179" i="2"/>
  <c r="E54" i="2"/>
  <c r="F179" i="2" l="1"/>
  <c r="F180" i="2"/>
  <c r="H64" i="2"/>
  <c r="L314" i="2" l="1"/>
  <c r="H314" i="2"/>
  <c r="M313" i="2"/>
  <c r="I313" i="2"/>
  <c r="E309" i="2"/>
  <c r="E314" i="2" s="1"/>
  <c r="E302" i="2"/>
  <c r="E301" i="2"/>
  <c r="E300" i="2" s="1"/>
  <c r="E272" i="2"/>
  <c r="E271" i="2" s="1"/>
  <c r="E270" i="2" s="1"/>
  <c r="L290" i="2"/>
  <c r="L289" i="2" s="1"/>
  <c r="H290" i="2"/>
  <c r="H289" i="2"/>
  <c r="E298" i="2"/>
  <c r="E290" i="2"/>
  <c r="E286" i="2"/>
  <c r="E279" i="2"/>
  <c r="M178" i="2"/>
  <c r="M177" i="2"/>
  <c r="M176" i="2"/>
  <c r="I178" i="2"/>
  <c r="I177" i="2"/>
  <c r="I176" i="2"/>
  <c r="L268" i="2"/>
  <c r="L267" i="2"/>
  <c r="L251" i="2" s="1"/>
  <c r="H268" i="2"/>
  <c r="H267" i="2" s="1"/>
  <c r="H251" i="2" s="1"/>
  <c r="E268" i="2"/>
  <c r="E267" i="2" s="1"/>
  <c r="E251" i="2" s="1"/>
  <c r="E245" i="2"/>
  <c r="E244" i="2" s="1"/>
  <c r="E240" i="2" s="1"/>
  <c r="E235" i="2"/>
  <c r="E234" i="2" s="1"/>
  <c r="E232" i="2"/>
  <c r="E231" i="2" s="1"/>
  <c r="F231" i="2" s="1"/>
  <c r="E229" i="2"/>
  <c r="E227" i="2"/>
  <c r="E226" i="2" s="1"/>
  <c r="E222" i="2"/>
  <c r="E221" i="2" s="1"/>
  <c r="E211" i="2"/>
  <c r="E210" i="2" s="1"/>
  <c r="E201" i="2"/>
  <c r="E200" i="2"/>
  <c r="E199" i="2" s="1"/>
  <c r="E177" i="2"/>
  <c r="E176" i="2" s="1"/>
  <c r="E175" i="2" s="1"/>
  <c r="E170" i="2"/>
  <c r="E169" i="2"/>
  <c r="E162" i="2" s="1"/>
  <c r="F232" i="2" l="1"/>
  <c r="E278" i="2"/>
  <c r="E289" i="2"/>
  <c r="E220" i="2"/>
  <c r="E142" i="2"/>
  <c r="E141" i="2" s="1"/>
  <c r="E130" i="2"/>
  <c r="E123" i="2"/>
  <c r="E122" i="2"/>
  <c r="L92" i="2"/>
  <c r="H92" i="2"/>
  <c r="E75" i="2"/>
  <c r="E73" i="2"/>
  <c r="L71" i="2"/>
  <c r="L68" i="2" s="1"/>
  <c r="H71" i="2"/>
  <c r="H68" i="2" s="1"/>
  <c r="E71" i="2"/>
  <c r="E68" i="2" s="1"/>
  <c r="L64" i="2"/>
  <c r="E64" i="2"/>
  <c r="H56" i="2"/>
  <c r="E56" i="2"/>
  <c r="L53" i="2"/>
  <c r="H53" i="2"/>
  <c r="E53" i="2"/>
  <c r="L44" i="2"/>
  <c r="H44" i="2"/>
  <c r="E44" i="2"/>
  <c r="L37" i="2"/>
  <c r="H37" i="2"/>
  <c r="E37" i="2"/>
  <c r="L15" i="2"/>
  <c r="L14" i="2" s="1"/>
  <c r="H15" i="2"/>
  <c r="H14" i="2" s="1"/>
  <c r="L33" i="2"/>
  <c r="L32" i="2" s="1"/>
  <c r="H33" i="2"/>
  <c r="H32" i="2" s="1"/>
  <c r="E33" i="2"/>
  <c r="E32" i="2" s="1"/>
  <c r="E13" i="2" s="1"/>
  <c r="E104" i="2"/>
  <c r="E102" i="2" s="1"/>
  <c r="E101" i="2" s="1"/>
  <c r="E96" i="2"/>
  <c r="E94" i="2" s="1"/>
  <c r="E93" i="2" s="1"/>
  <c r="L36" i="2" l="1"/>
  <c r="E92" i="2"/>
  <c r="L35" i="2"/>
  <c r="L315" i="2" s="1"/>
  <c r="L316" i="2" s="1"/>
  <c r="H36" i="2"/>
  <c r="H35" i="2" s="1"/>
  <c r="I35" i="2" s="1"/>
  <c r="H13" i="2"/>
  <c r="E36" i="2"/>
  <c r="F36" i="2" s="1"/>
  <c r="L13" i="2"/>
  <c r="E277" i="2"/>
  <c r="E121" i="2"/>
  <c r="F121" i="2" s="1"/>
  <c r="M314" i="2"/>
  <c r="F314" i="2"/>
  <c r="F313" i="2"/>
  <c r="M312" i="2"/>
  <c r="I312" i="2"/>
  <c r="F311" i="2"/>
  <c r="M310" i="2"/>
  <c r="I310" i="2"/>
  <c r="F310" i="2"/>
  <c r="M309" i="2"/>
  <c r="I309" i="2"/>
  <c r="F309" i="2"/>
  <c r="M308" i="2"/>
  <c r="I308" i="2"/>
  <c r="F308" i="2"/>
  <c r="M307" i="2"/>
  <c r="I307" i="2"/>
  <c r="F307" i="2"/>
  <c r="M306" i="2"/>
  <c r="I306" i="2"/>
  <c r="F306" i="2"/>
  <c r="M305" i="2"/>
  <c r="I305" i="2"/>
  <c r="F305" i="2"/>
  <c r="M304" i="2"/>
  <c r="I304" i="2"/>
  <c r="F304" i="2"/>
  <c r="M303" i="2"/>
  <c r="I303" i="2"/>
  <c r="F303" i="2"/>
  <c r="M302" i="2"/>
  <c r="I302" i="2"/>
  <c r="F302" i="2"/>
  <c r="M301" i="2"/>
  <c r="I301" i="2"/>
  <c r="F301" i="2"/>
  <c r="M300" i="2"/>
  <c r="I300" i="2"/>
  <c r="F300" i="2"/>
  <c r="M299" i="2"/>
  <c r="I299" i="2"/>
  <c r="F299" i="2"/>
  <c r="M298" i="2"/>
  <c r="I298" i="2"/>
  <c r="F298" i="2"/>
  <c r="M297" i="2"/>
  <c r="I297" i="2"/>
  <c r="F297" i="2"/>
  <c r="M296" i="2"/>
  <c r="I296" i="2"/>
  <c r="F296" i="2"/>
  <c r="F295" i="2"/>
  <c r="M294" i="2"/>
  <c r="I294" i="2"/>
  <c r="F294" i="2"/>
  <c r="M293" i="2"/>
  <c r="I293" i="2"/>
  <c r="F293" i="2"/>
  <c r="M292" i="2"/>
  <c r="I292" i="2"/>
  <c r="F292" i="2"/>
  <c r="M291" i="2"/>
  <c r="I291" i="2"/>
  <c r="F291" i="2"/>
  <c r="M290" i="2"/>
  <c r="I290" i="2"/>
  <c r="F290" i="2"/>
  <c r="M289" i="2"/>
  <c r="I289" i="2"/>
  <c r="F289" i="2"/>
  <c r="F288" i="2"/>
  <c r="M287" i="2"/>
  <c r="I287" i="2"/>
  <c r="F287" i="2"/>
  <c r="M286" i="2"/>
  <c r="I286" i="2"/>
  <c r="F286" i="2"/>
  <c r="M285" i="2"/>
  <c r="I285" i="2"/>
  <c r="F285" i="2"/>
  <c r="M284" i="2"/>
  <c r="I284" i="2"/>
  <c r="F284" i="2"/>
  <c r="M283" i="2"/>
  <c r="I283" i="2"/>
  <c r="F283" i="2"/>
  <c r="M282" i="2"/>
  <c r="I282" i="2"/>
  <c r="F282" i="2"/>
  <c r="F281" i="2"/>
  <c r="F280" i="2"/>
  <c r="M279" i="2"/>
  <c r="I279" i="2"/>
  <c r="F279" i="2"/>
  <c r="M278" i="2"/>
  <c r="I278" i="2"/>
  <c r="F278" i="2"/>
  <c r="M277" i="2"/>
  <c r="I277" i="2"/>
  <c r="F277" i="2"/>
  <c r="M276" i="2"/>
  <c r="I276" i="2"/>
  <c r="F276" i="2"/>
  <c r="M275" i="2"/>
  <c r="I275" i="2"/>
  <c r="F275" i="2"/>
  <c r="M274" i="2"/>
  <c r="I274" i="2"/>
  <c r="F274" i="2"/>
  <c r="M273" i="2"/>
  <c r="I273" i="2"/>
  <c r="F273" i="2"/>
  <c r="M272" i="2"/>
  <c r="I272" i="2"/>
  <c r="F272" i="2"/>
  <c r="M271" i="2"/>
  <c r="I271" i="2"/>
  <c r="F271" i="2"/>
  <c r="M270" i="2"/>
  <c r="I270" i="2"/>
  <c r="F270" i="2"/>
  <c r="M269" i="2"/>
  <c r="I269" i="2"/>
  <c r="F269" i="2"/>
  <c r="F268" i="2" s="1"/>
  <c r="F267" i="2" s="1"/>
  <c r="M268" i="2"/>
  <c r="I268" i="2"/>
  <c r="M267" i="2"/>
  <c r="I267" i="2"/>
  <c r="M266" i="2"/>
  <c r="I266" i="2"/>
  <c r="F266" i="2"/>
  <c r="M265" i="2"/>
  <c r="I265" i="2"/>
  <c r="F265" i="2"/>
  <c r="M264" i="2"/>
  <c r="I264" i="2"/>
  <c r="F264" i="2"/>
  <c r="M263" i="2"/>
  <c r="I263" i="2"/>
  <c r="F263" i="2"/>
  <c r="M262" i="2"/>
  <c r="I262" i="2"/>
  <c r="F262" i="2"/>
  <c r="M261" i="2"/>
  <c r="I261" i="2"/>
  <c r="F261" i="2"/>
  <c r="M260" i="2"/>
  <c r="I260" i="2"/>
  <c r="F260" i="2"/>
  <c r="M259" i="2"/>
  <c r="I259" i="2"/>
  <c r="F259" i="2"/>
  <c r="M258" i="2"/>
  <c r="I258" i="2"/>
  <c r="F258" i="2"/>
  <c r="M257" i="2"/>
  <c r="I257" i="2"/>
  <c r="F257" i="2"/>
  <c r="M256" i="2"/>
  <c r="I256" i="2"/>
  <c r="F256" i="2"/>
  <c r="M255" i="2"/>
  <c r="I255" i="2"/>
  <c r="F255" i="2"/>
  <c r="M254" i="2"/>
  <c r="I254" i="2"/>
  <c r="F254" i="2"/>
  <c r="M253" i="2"/>
  <c r="I253" i="2"/>
  <c r="F253" i="2"/>
  <c r="M252" i="2"/>
  <c r="I252" i="2"/>
  <c r="F252" i="2"/>
  <c r="M251" i="2"/>
  <c r="I251" i="2"/>
  <c r="F251" i="2"/>
  <c r="M250" i="2"/>
  <c r="I250" i="2"/>
  <c r="F250" i="2"/>
  <c r="M249" i="2"/>
  <c r="I249" i="2"/>
  <c r="F249" i="2"/>
  <c r="M248" i="2"/>
  <c r="I248" i="2"/>
  <c r="F248" i="2"/>
  <c r="M247" i="2"/>
  <c r="I247" i="2"/>
  <c r="F247" i="2"/>
  <c r="M246" i="2"/>
  <c r="I246" i="2"/>
  <c r="F246" i="2"/>
  <c r="M245" i="2"/>
  <c r="I245" i="2"/>
  <c r="F245" i="2"/>
  <c r="M244" i="2"/>
  <c r="I244" i="2"/>
  <c r="F244" i="2"/>
  <c r="M243" i="2"/>
  <c r="I243" i="2"/>
  <c r="F243" i="2"/>
  <c r="M242" i="2"/>
  <c r="I242" i="2"/>
  <c r="F242" i="2"/>
  <c r="M241" i="2"/>
  <c r="I241" i="2"/>
  <c r="F241" i="2"/>
  <c r="M240" i="2"/>
  <c r="I240" i="2"/>
  <c r="F240" i="2"/>
  <c r="M239" i="2"/>
  <c r="I239" i="2"/>
  <c r="F239" i="2"/>
  <c r="M238" i="2"/>
  <c r="I238" i="2"/>
  <c r="F238" i="2"/>
  <c r="M237" i="2"/>
  <c r="I237" i="2"/>
  <c r="F237" i="2"/>
  <c r="M236" i="2"/>
  <c r="I236" i="2"/>
  <c r="F236" i="2"/>
  <c r="M235" i="2"/>
  <c r="I235" i="2"/>
  <c r="F235" i="2"/>
  <c r="M234" i="2"/>
  <c r="I234" i="2"/>
  <c r="F234" i="2"/>
  <c r="F233" i="2"/>
  <c r="M230" i="2"/>
  <c r="I230" i="2"/>
  <c r="F230" i="2"/>
  <c r="M229" i="2"/>
  <c r="I229" i="2"/>
  <c r="F229" i="2"/>
  <c r="M228" i="2"/>
  <c r="I228" i="2"/>
  <c r="F228" i="2"/>
  <c r="M227" i="2"/>
  <c r="I227" i="2"/>
  <c r="F227" i="2"/>
  <c r="M226" i="2"/>
  <c r="I226" i="2"/>
  <c r="F226" i="2"/>
  <c r="M225" i="2"/>
  <c r="I225" i="2"/>
  <c r="F225" i="2"/>
  <c r="M224" i="2"/>
  <c r="I224" i="2"/>
  <c r="F224" i="2"/>
  <c r="M223" i="2"/>
  <c r="I223" i="2"/>
  <c r="F223" i="2"/>
  <c r="M222" i="2"/>
  <c r="I222" i="2"/>
  <c r="F222" i="2"/>
  <c r="M221" i="2"/>
  <c r="I221" i="2"/>
  <c r="F221" i="2"/>
  <c r="M220" i="2"/>
  <c r="I220" i="2"/>
  <c r="F220" i="2"/>
  <c r="M219" i="2"/>
  <c r="I219" i="2"/>
  <c r="F219" i="2"/>
  <c r="M218" i="2"/>
  <c r="I218" i="2"/>
  <c r="F218" i="2"/>
  <c r="M217" i="2"/>
  <c r="I217" i="2"/>
  <c r="F217" i="2"/>
  <c r="M216" i="2"/>
  <c r="I216" i="2"/>
  <c r="F216" i="2"/>
  <c r="M215" i="2"/>
  <c r="I215" i="2"/>
  <c r="F215" i="2"/>
  <c r="F214" i="2"/>
  <c r="M213" i="2"/>
  <c r="I213" i="2"/>
  <c r="F213" i="2"/>
  <c r="M212" i="2"/>
  <c r="I212" i="2"/>
  <c r="F212" i="2"/>
  <c r="M211" i="2"/>
  <c r="I211" i="2"/>
  <c r="F211" i="2"/>
  <c r="M210" i="2"/>
  <c r="I210" i="2"/>
  <c r="F210" i="2"/>
  <c r="M209" i="2"/>
  <c r="I209" i="2"/>
  <c r="F209" i="2"/>
  <c r="M208" i="2"/>
  <c r="I208" i="2"/>
  <c r="F208" i="2"/>
  <c r="M207" i="2"/>
  <c r="I207" i="2"/>
  <c r="F207" i="2"/>
  <c r="M206" i="2"/>
  <c r="I206" i="2"/>
  <c r="F206" i="2"/>
  <c r="M205" i="2"/>
  <c r="I205" i="2"/>
  <c r="F205" i="2"/>
  <c r="M204" i="2"/>
  <c r="I204" i="2"/>
  <c r="F204" i="2"/>
  <c r="M203" i="2"/>
  <c r="I203" i="2"/>
  <c r="F203" i="2"/>
  <c r="M202" i="2"/>
  <c r="I202" i="2"/>
  <c r="F202" i="2"/>
  <c r="M201" i="2"/>
  <c r="I201" i="2"/>
  <c r="F201" i="2"/>
  <c r="M200" i="2"/>
  <c r="I200" i="2"/>
  <c r="F200" i="2"/>
  <c r="M199" i="2"/>
  <c r="I199" i="2"/>
  <c r="F199" i="2"/>
  <c r="M198" i="2"/>
  <c r="I198" i="2"/>
  <c r="F198" i="2"/>
  <c r="M197" i="2"/>
  <c r="I197" i="2"/>
  <c r="F197" i="2"/>
  <c r="M196" i="2"/>
  <c r="I196" i="2"/>
  <c r="F196" i="2"/>
  <c r="M195" i="2"/>
  <c r="I195" i="2"/>
  <c r="F195" i="2"/>
  <c r="M194" i="2"/>
  <c r="I194" i="2"/>
  <c r="F194" i="2"/>
  <c r="M193" i="2"/>
  <c r="I193" i="2"/>
  <c r="F193" i="2"/>
  <c r="M192" i="2"/>
  <c r="I192" i="2"/>
  <c r="F192" i="2"/>
  <c r="M191" i="2"/>
  <c r="I191" i="2"/>
  <c r="F191" i="2"/>
  <c r="M190" i="2"/>
  <c r="I190" i="2"/>
  <c r="F190" i="2"/>
  <c r="M189" i="2"/>
  <c r="I189" i="2"/>
  <c r="F189" i="2"/>
  <c r="M188" i="2"/>
  <c r="I188" i="2"/>
  <c r="F188" i="2"/>
  <c r="M187" i="2"/>
  <c r="I187" i="2"/>
  <c r="F187" i="2"/>
  <c r="M186" i="2"/>
  <c r="I186" i="2"/>
  <c r="F186" i="2"/>
  <c r="M185" i="2"/>
  <c r="I185" i="2"/>
  <c r="F185" i="2"/>
  <c r="M184" i="2"/>
  <c r="I184" i="2"/>
  <c r="F184" i="2"/>
  <c r="F178" i="2"/>
  <c r="F177" i="2" s="1"/>
  <c r="F176" i="2" s="1"/>
  <c r="M175" i="2"/>
  <c r="I175" i="2"/>
  <c r="F175" i="2"/>
  <c r="M174" i="2"/>
  <c r="I174" i="2"/>
  <c r="F174" i="2"/>
  <c r="M173" i="2"/>
  <c r="I173" i="2"/>
  <c r="F173" i="2"/>
  <c r="M172" i="2"/>
  <c r="I172" i="2"/>
  <c r="F172" i="2"/>
  <c r="M171" i="2"/>
  <c r="I171" i="2"/>
  <c r="F171" i="2"/>
  <c r="M170" i="2"/>
  <c r="I170" i="2"/>
  <c r="F170" i="2"/>
  <c r="M169" i="2"/>
  <c r="I169" i="2"/>
  <c r="F169" i="2"/>
  <c r="M168" i="2"/>
  <c r="I168" i="2"/>
  <c r="F168" i="2"/>
  <c r="M167" i="2"/>
  <c r="I167" i="2"/>
  <c r="F167" i="2"/>
  <c r="M166" i="2"/>
  <c r="I166" i="2"/>
  <c r="F166" i="2"/>
  <c r="M165" i="2"/>
  <c r="I165" i="2"/>
  <c r="F165" i="2"/>
  <c r="M164" i="2"/>
  <c r="I164" i="2"/>
  <c r="F164" i="2"/>
  <c r="M163" i="2"/>
  <c r="I163" i="2"/>
  <c r="F163" i="2"/>
  <c r="M162" i="2"/>
  <c r="I162" i="2"/>
  <c r="F162" i="2"/>
  <c r="M161" i="2"/>
  <c r="I161" i="2"/>
  <c r="F161" i="2"/>
  <c r="M160" i="2"/>
  <c r="I160" i="2"/>
  <c r="F160" i="2"/>
  <c r="M159" i="2"/>
  <c r="I159" i="2"/>
  <c r="F159" i="2"/>
  <c r="M158" i="2"/>
  <c r="I158" i="2"/>
  <c r="F158" i="2"/>
  <c r="M157" i="2"/>
  <c r="I157" i="2"/>
  <c r="F157" i="2"/>
  <c r="M156" i="2"/>
  <c r="I156" i="2"/>
  <c r="F156" i="2"/>
  <c r="M155" i="2"/>
  <c r="I155" i="2"/>
  <c r="F155" i="2"/>
  <c r="M154" i="2"/>
  <c r="I154" i="2"/>
  <c r="F154" i="2"/>
  <c r="M153" i="2"/>
  <c r="I153" i="2"/>
  <c r="F153" i="2"/>
  <c r="M152" i="2"/>
  <c r="I152" i="2"/>
  <c r="F152" i="2"/>
  <c r="M151" i="2"/>
  <c r="I151" i="2"/>
  <c r="F151" i="2"/>
  <c r="M150" i="2"/>
  <c r="I150" i="2"/>
  <c r="F150" i="2"/>
  <c r="M149" i="2"/>
  <c r="I149" i="2"/>
  <c r="F149" i="2"/>
  <c r="M148" i="2"/>
  <c r="I148" i="2"/>
  <c r="F148" i="2"/>
  <c r="M147" i="2"/>
  <c r="I147" i="2"/>
  <c r="F147" i="2"/>
  <c r="M146" i="2"/>
  <c r="I146" i="2"/>
  <c r="F146" i="2"/>
  <c r="M145" i="2"/>
  <c r="I145" i="2"/>
  <c r="F145" i="2"/>
  <c r="M144" i="2"/>
  <c r="I144" i="2"/>
  <c r="F144" i="2"/>
  <c r="M143" i="2"/>
  <c r="I143" i="2"/>
  <c r="F143" i="2"/>
  <c r="M142" i="2"/>
  <c r="I142" i="2"/>
  <c r="F142" i="2"/>
  <c r="M141" i="2"/>
  <c r="I141" i="2"/>
  <c r="F141" i="2"/>
  <c r="M140" i="2"/>
  <c r="I140" i="2"/>
  <c r="F140" i="2"/>
  <c r="M139" i="2"/>
  <c r="I139" i="2"/>
  <c r="F139" i="2"/>
  <c r="M138" i="2"/>
  <c r="I138" i="2"/>
  <c r="F138" i="2"/>
  <c r="M137" i="2"/>
  <c r="I137" i="2"/>
  <c r="F137" i="2"/>
  <c r="M136" i="2"/>
  <c r="I136" i="2"/>
  <c r="F136" i="2"/>
  <c r="M135" i="2"/>
  <c r="I135" i="2"/>
  <c r="F135" i="2"/>
  <c r="M134" i="2"/>
  <c r="I134" i="2"/>
  <c r="F134" i="2"/>
  <c r="M133" i="2"/>
  <c r="I133" i="2"/>
  <c r="F133" i="2"/>
  <c r="F132" i="2"/>
  <c r="M131" i="2"/>
  <c r="I131" i="2"/>
  <c r="F131" i="2"/>
  <c r="M130" i="2"/>
  <c r="I130" i="2"/>
  <c r="F130" i="2"/>
  <c r="M129" i="2"/>
  <c r="I129" i="2"/>
  <c r="F129" i="2"/>
  <c r="M128" i="2"/>
  <c r="I128" i="2"/>
  <c r="F128" i="2"/>
  <c r="M127" i="2"/>
  <c r="I127" i="2"/>
  <c r="F127" i="2"/>
  <c r="M126" i="2"/>
  <c r="I126" i="2"/>
  <c r="F126" i="2"/>
  <c r="F125" i="2"/>
  <c r="F124" i="2"/>
  <c r="M123" i="2"/>
  <c r="I123" i="2"/>
  <c r="F123" i="2"/>
  <c r="M122" i="2"/>
  <c r="I122" i="2"/>
  <c r="F122" i="2"/>
  <c r="M121" i="2"/>
  <c r="I121" i="2"/>
  <c r="M120" i="2"/>
  <c r="I120" i="2"/>
  <c r="F120" i="2"/>
  <c r="M119" i="2"/>
  <c r="I119" i="2"/>
  <c r="F119" i="2"/>
  <c r="M118" i="2"/>
  <c r="I118" i="2"/>
  <c r="F118" i="2"/>
  <c r="M117" i="2"/>
  <c r="I117" i="2"/>
  <c r="F117" i="2"/>
  <c r="M116" i="2"/>
  <c r="I116" i="2"/>
  <c r="F116" i="2"/>
  <c r="M115" i="2"/>
  <c r="I115" i="2"/>
  <c r="F115" i="2"/>
  <c r="M114" i="2"/>
  <c r="I114" i="2"/>
  <c r="F114" i="2"/>
  <c r="M113" i="2"/>
  <c r="I113" i="2"/>
  <c r="F113" i="2"/>
  <c r="M112" i="2"/>
  <c r="I112" i="2"/>
  <c r="F112" i="2"/>
  <c r="M111" i="2"/>
  <c r="I111" i="2"/>
  <c r="F111" i="2"/>
  <c r="M110" i="2"/>
  <c r="I110" i="2"/>
  <c r="F110" i="2"/>
  <c r="M109" i="2"/>
  <c r="I109" i="2"/>
  <c r="F109" i="2"/>
  <c r="M108" i="2"/>
  <c r="I108" i="2"/>
  <c r="F108" i="2"/>
  <c r="M107" i="2"/>
  <c r="I107" i="2"/>
  <c r="F107" i="2"/>
  <c r="M106" i="2"/>
  <c r="I106" i="2"/>
  <c r="F106" i="2"/>
  <c r="M105" i="2"/>
  <c r="I105" i="2"/>
  <c r="F105" i="2"/>
  <c r="M104" i="2"/>
  <c r="I104" i="2"/>
  <c r="F104" i="2"/>
  <c r="M103" i="2"/>
  <c r="I103" i="2"/>
  <c r="F103" i="2"/>
  <c r="M102" i="2"/>
  <c r="I102" i="2"/>
  <c r="F102" i="2"/>
  <c r="M101" i="2"/>
  <c r="I101" i="2"/>
  <c r="F101" i="2"/>
  <c r="M100" i="2"/>
  <c r="I100" i="2"/>
  <c r="F100" i="2"/>
  <c r="M99" i="2"/>
  <c r="I99" i="2"/>
  <c r="F99" i="2"/>
  <c r="M98" i="2"/>
  <c r="I98" i="2"/>
  <c r="F98" i="2"/>
  <c r="M97" i="2"/>
  <c r="I97" i="2"/>
  <c r="F97" i="2"/>
  <c r="M96" i="2"/>
  <c r="I96" i="2"/>
  <c r="F96" i="2"/>
  <c r="M95" i="2"/>
  <c r="I95" i="2"/>
  <c r="F95" i="2"/>
  <c r="M94" i="2"/>
  <c r="I94" i="2"/>
  <c r="F94" i="2"/>
  <c r="M93" i="2"/>
  <c r="I93" i="2"/>
  <c r="F93" i="2"/>
  <c r="M92" i="2"/>
  <c r="I92" i="2"/>
  <c r="F92" i="2"/>
  <c r="M91" i="2"/>
  <c r="I91" i="2"/>
  <c r="F91" i="2"/>
  <c r="M90" i="2"/>
  <c r="I90" i="2"/>
  <c r="F90" i="2"/>
  <c r="M89" i="2"/>
  <c r="I89" i="2"/>
  <c r="F89" i="2"/>
  <c r="M88" i="2"/>
  <c r="I88" i="2"/>
  <c r="F88" i="2"/>
  <c r="M87" i="2"/>
  <c r="I87" i="2"/>
  <c r="F87" i="2"/>
  <c r="M86" i="2"/>
  <c r="I86" i="2"/>
  <c r="F86" i="2"/>
  <c r="M85" i="2"/>
  <c r="I85" i="2"/>
  <c r="F85" i="2"/>
  <c r="M84" i="2"/>
  <c r="I84" i="2"/>
  <c r="F84" i="2"/>
  <c r="M83" i="2"/>
  <c r="I83" i="2"/>
  <c r="F83" i="2"/>
  <c r="M82" i="2"/>
  <c r="I82" i="2"/>
  <c r="F82" i="2"/>
  <c r="M81" i="2"/>
  <c r="I81" i="2"/>
  <c r="F81" i="2"/>
  <c r="M80" i="2"/>
  <c r="I80" i="2"/>
  <c r="F80" i="2"/>
  <c r="M79" i="2"/>
  <c r="I79" i="2"/>
  <c r="E79" i="2"/>
  <c r="E78" i="2" s="1"/>
  <c r="E77" i="2" s="1"/>
  <c r="F77" i="2" s="1"/>
  <c r="M78" i="2"/>
  <c r="I78" i="2"/>
  <c r="M77" i="2"/>
  <c r="I77" i="2"/>
  <c r="M76" i="2"/>
  <c r="I76" i="2"/>
  <c r="F76" i="2"/>
  <c r="M75" i="2"/>
  <c r="I75" i="2"/>
  <c r="F75" i="2"/>
  <c r="F74" i="2"/>
  <c r="F73" i="2" s="1"/>
  <c r="M72" i="2"/>
  <c r="I72" i="2"/>
  <c r="F72" i="2"/>
  <c r="M71" i="2"/>
  <c r="I71" i="2"/>
  <c r="F71" i="2"/>
  <c r="M70" i="2"/>
  <c r="I70" i="2"/>
  <c r="F70" i="2"/>
  <c r="M69" i="2"/>
  <c r="I69" i="2"/>
  <c r="F69" i="2"/>
  <c r="M68" i="2"/>
  <c r="I68" i="2"/>
  <c r="F68" i="2"/>
  <c r="M67" i="2"/>
  <c r="I67" i="2"/>
  <c r="F67" i="2"/>
  <c r="M66" i="2"/>
  <c r="I66" i="2"/>
  <c r="F66" i="2"/>
  <c r="M65" i="2"/>
  <c r="I65" i="2"/>
  <c r="F65" i="2"/>
  <c r="M64" i="2"/>
  <c r="I64" i="2"/>
  <c r="F64" i="2"/>
  <c r="M63" i="2"/>
  <c r="I63" i="2"/>
  <c r="F63" i="2"/>
  <c r="M62" i="2"/>
  <c r="I62" i="2"/>
  <c r="F62" i="2"/>
  <c r="M61" i="2"/>
  <c r="I61" i="2"/>
  <c r="F61" i="2"/>
  <c r="M60" i="2"/>
  <c r="I60" i="2"/>
  <c r="F60" i="2"/>
  <c r="M59" i="2"/>
  <c r="I59" i="2"/>
  <c r="F59" i="2"/>
  <c r="M58" i="2"/>
  <c r="F58" i="2"/>
  <c r="M57" i="2"/>
  <c r="F57" i="2"/>
  <c r="M56" i="2"/>
  <c r="I56" i="2"/>
  <c r="F56" i="2"/>
  <c r="M55" i="2"/>
  <c r="I55" i="2"/>
  <c r="F55" i="2"/>
  <c r="M54" i="2"/>
  <c r="I54" i="2"/>
  <c r="F54" i="2"/>
  <c r="M53" i="2"/>
  <c r="I53" i="2"/>
  <c r="F53" i="2"/>
  <c r="M52" i="2"/>
  <c r="I52" i="2"/>
  <c r="F52" i="2"/>
  <c r="M51" i="2"/>
  <c r="I51" i="2"/>
  <c r="F51" i="2"/>
  <c r="M50" i="2"/>
  <c r="I50" i="2"/>
  <c r="F50" i="2"/>
  <c r="M49" i="2"/>
  <c r="I49" i="2"/>
  <c r="F49" i="2"/>
  <c r="M48" i="2"/>
  <c r="I48" i="2"/>
  <c r="F48" i="2"/>
  <c r="M47" i="2"/>
  <c r="I47" i="2"/>
  <c r="F47" i="2"/>
  <c r="F46" i="2"/>
  <c r="M45" i="2"/>
  <c r="I45" i="2"/>
  <c r="F45" i="2"/>
  <c r="M44" i="2"/>
  <c r="I44" i="2"/>
  <c r="F44" i="2"/>
  <c r="M43" i="2"/>
  <c r="I43" i="2"/>
  <c r="F43" i="2"/>
  <c r="M42" i="2"/>
  <c r="I42" i="2"/>
  <c r="F42" i="2"/>
  <c r="M41" i="2"/>
  <c r="I41" i="2"/>
  <c r="F41" i="2"/>
  <c r="M40" i="2"/>
  <c r="I40" i="2"/>
  <c r="F40" i="2"/>
  <c r="M39" i="2"/>
  <c r="I39" i="2"/>
  <c r="F39" i="2"/>
  <c r="M38" i="2"/>
  <c r="I38" i="2"/>
  <c r="F38" i="2"/>
  <c r="M37" i="2"/>
  <c r="I37" i="2"/>
  <c r="F37" i="2"/>
  <c r="M36" i="2"/>
  <c r="M34" i="2"/>
  <c r="I34" i="2"/>
  <c r="F34" i="2"/>
  <c r="M33" i="2"/>
  <c r="I33" i="2"/>
  <c r="F33" i="2"/>
  <c r="M32" i="2"/>
  <c r="I32" i="2"/>
  <c r="F32" i="2"/>
  <c r="M31" i="2"/>
  <c r="I31" i="2"/>
  <c r="F31" i="2"/>
  <c r="M30" i="2"/>
  <c r="I30" i="2"/>
  <c r="F30" i="2"/>
  <c r="M29" i="2"/>
  <c r="I29" i="2"/>
  <c r="F29" i="2"/>
  <c r="M28" i="2"/>
  <c r="I28" i="2"/>
  <c r="F28" i="2"/>
  <c r="M27" i="2"/>
  <c r="I27" i="2"/>
  <c r="F27" i="2"/>
  <c r="M26" i="2"/>
  <c r="I26" i="2"/>
  <c r="F26" i="2"/>
  <c r="M25" i="2"/>
  <c r="I25" i="2"/>
  <c r="F25" i="2"/>
  <c r="M24" i="2"/>
  <c r="I24" i="2"/>
  <c r="F24" i="2"/>
  <c r="M23" i="2"/>
  <c r="I23" i="2"/>
  <c r="F23" i="2"/>
  <c r="M22" i="2"/>
  <c r="I22" i="2"/>
  <c r="F22" i="2"/>
  <c r="M21" i="2"/>
  <c r="I21" i="2"/>
  <c r="F21" i="2"/>
  <c r="M20" i="2"/>
  <c r="I20" i="2"/>
  <c r="F20" i="2"/>
  <c r="M19" i="2"/>
  <c r="I19" i="2"/>
  <c r="F19" i="2"/>
  <c r="M18" i="2"/>
  <c r="I18" i="2"/>
  <c r="F18" i="2"/>
  <c r="M17" i="2"/>
  <c r="I17" i="2"/>
  <c r="F17" i="2"/>
  <c r="M16" i="2"/>
  <c r="I16" i="2"/>
  <c r="F16" i="2"/>
  <c r="M15" i="2"/>
  <c r="I15" i="2"/>
  <c r="F15" i="2"/>
  <c r="M14" i="2"/>
  <c r="I14" i="2"/>
  <c r="F14" i="2"/>
  <c r="M13" i="2"/>
  <c r="I13" i="2"/>
  <c r="F13" i="2"/>
  <c r="M12" i="2"/>
  <c r="I12" i="2"/>
  <c r="F12" i="2"/>
  <c r="M11" i="2"/>
  <c r="I11" i="2"/>
  <c r="F11" i="2"/>
  <c r="M10" i="2"/>
  <c r="I10" i="2"/>
  <c r="F10" i="2"/>
  <c r="M9" i="2"/>
  <c r="I9" i="2"/>
  <c r="F9" i="2"/>
  <c r="M35" i="2" l="1"/>
  <c r="I36" i="2"/>
  <c r="F78" i="2"/>
  <c r="E35" i="2"/>
  <c r="F35" i="2" s="1"/>
  <c r="H315" i="2"/>
  <c r="H316" i="2" s="1"/>
  <c r="M315" i="2"/>
  <c r="I314" i="2"/>
  <c r="I315" i="2"/>
  <c r="I316" i="2" s="1"/>
  <c r="M316" i="2"/>
  <c r="E315" i="2" l="1"/>
  <c r="E316" i="2" s="1"/>
  <c r="F316" i="2" s="1"/>
  <c r="F315" i="2" l="1"/>
</calcChain>
</file>

<file path=xl/comments1.xml><?xml version="1.0" encoding="utf-8"?>
<comments xmlns="http://schemas.openxmlformats.org/spreadsheetml/2006/main">
  <authors>
    <author>Vip</author>
  </authors>
  <commentList>
    <comment ref="E72" authorId="0">
      <text>
        <r>
          <rPr>
            <b/>
            <sz val="8"/>
            <color indexed="81"/>
            <rFont val="Tahoma"/>
            <charset val="1"/>
          </rPr>
          <t>Vip:</t>
        </r>
        <r>
          <rPr>
            <sz val="8"/>
            <color indexed="81"/>
            <rFont val="Tahoma"/>
            <charset val="1"/>
          </rPr>
          <t xml:space="preserve">
дополнительно уменьшила на 2 млн. руб. на зарезервированные средства</t>
        </r>
      </text>
    </comment>
    <comment ref="E312" authorId="0">
      <text>
        <r>
          <rPr>
            <b/>
            <sz val="8"/>
            <color indexed="81"/>
            <rFont val="Tahoma"/>
            <charset val="1"/>
          </rPr>
          <t>Vip:</t>
        </r>
        <r>
          <rPr>
            <sz val="8"/>
            <color indexed="81"/>
            <rFont val="Tahoma"/>
            <charset val="1"/>
          </rPr>
          <t xml:space="preserve">
добавила 9 млн. : 2 млн. за счет доп. Образования (обеспеч. Деятельности иные цели)перемещение; 7 млн. за счет остаткна 01.01.2023  возмещ. Средств нецелевки оплаченной школами по акту панченко   </t>
        </r>
      </text>
    </comment>
  </commentList>
</comments>
</file>

<file path=xl/sharedStrings.xml><?xml version="1.0" encoding="utf-8"?>
<sst xmlns="http://schemas.openxmlformats.org/spreadsheetml/2006/main" count="626" uniqueCount="605">
  <si>
    <t>Наименование бюджета:</t>
  </si>
  <si>
    <t xml:space="preserve"> Городской округ Фрязино Московской области</t>
  </si>
  <si>
    <t>Наименования</t>
  </si>
  <si>
    <t>ЦСР</t>
  </si>
  <si>
    <t>2024 год</t>
  </si>
  <si>
    <t xml:space="preserve"> 2025 год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</si>
  <si>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</si>
  <si>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</si>
  <si>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</si>
  <si>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</si>
  <si>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</si>
  <si>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</si>
  <si>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</si>
  <si>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</si>
  <si>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Муниципальная программа "Культура и туризм"</t>
  </si>
  <si>
    <t>0200000000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</si>
  <si>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</si>
  <si>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</si>
  <si>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</si>
  <si>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</si>
  <si>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</si>
  <si>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</si>
  <si>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</si>
  <si>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</si>
  <si>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</si>
  <si>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</si>
  <si>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</si>
  <si>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</si>
  <si>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</si>
  <si>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</si>
  <si>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</si>
  <si>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</si>
  <si>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Подпрограмма "Укрепление материально-технической базы муниципальных учреждений культуры"</t>
  </si>
  <si>
    <t>0250000000</t>
  </si>
  <si>
    <t>Основное мероприятие "Создание доступной среды"</t>
  </si>
  <si>
    <t>0250100000</t>
  </si>
  <si>
    <t>Cоздание доступной среды в муниципальных учреждениях культуры</t>
  </si>
  <si>
    <t>02501S3960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</si>
  <si>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</si>
  <si>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</si>
  <si>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</si>
  <si>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</si>
  <si>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</si>
  <si>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</si>
  <si>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"Обеспечение пожарной безопасности и создание доступной среды"</t>
  </si>
  <si>
    <t>0260400000</t>
  </si>
  <si>
    <t>Создание доступной среды в муниципальных учреждениях дополнительного образования сферы культуры</t>
  </si>
  <si>
    <t>02604S3970</t>
  </si>
  <si>
    <t>Федеральный проект "Культурная среда"</t>
  </si>
  <si>
    <t>026A100000</t>
  </si>
  <si>
    <t>Приобретение музыкальных инструментов для муниципальных организаций дополнительного образования в сфере культуры</t>
  </si>
  <si>
    <t>026A1S0480</t>
  </si>
  <si>
    <t>Подпрограмма "Развитие архивного дела"</t>
  </si>
  <si>
    <t>0290000000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</si>
  <si>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</si>
  <si>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0290200000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</si>
  <si>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</si>
  <si>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0290260690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</si>
  <si>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</si>
  <si>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</si>
  <si>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</si>
  <si>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</si>
  <si>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</si>
  <si>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</si>
  <si>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</si>
  <si>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</si>
  <si>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</si>
  <si>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</si>
  <si>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</si>
  <si>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0310153031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</si>
  <si>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</si>
  <si>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</si>
  <si>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</si>
  <si>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0310162020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</si>
  <si>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</si>
  <si>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</si>
  <si>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</si>
  <si>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</si>
  <si>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</si>
  <si>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</si>
  <si>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</si>
  <si>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</si>
  <si>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</si>
  <si>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</si>
  <si>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</si>
  <si>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</si>
  <si>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</si>
  <si>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</si>
  <si>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</si>
  <si>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</si>
  <si>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</si>
  <si>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Основное мероприятие "Проведение капитального ремонта объектов дошкольного образования, закупка оборудования"</t>
  </si>
  <si>
    <t>0310700000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</si>
  <si>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за счет средств местного бюджета</t>
  </si>
  <si>
    <t>0310772590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</si>
  <si>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</si>
  <si>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03107S2590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</si>
  <si>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</si>
  <si>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0310800000</t>
  </si>
  <si>
    <t>Реализация мероприятий по модернизации школьных систем образования (оснащение отремонтированных зданий общеобразовательных организаций средствами обучения и воспитания)</t>
  </si>
  <si>
    <t>03108L7502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</si>
  <si>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</si>
  <si>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03108S2950</t>
  </si>
  <si>
    <t>Проведение работ по капитальному ремонту зданий региональных (муниципальных) общеобразовательных организаций</t>
  </si>
  <si>
    <t>03108S3770</t>
  </si>
  <si>
    <t>Оснащение отремонтированных зданий общеобразовательных организаций средствами обучения и воспитания</t>
  </si>
  <si>
    <t>03108S3780</t>
  </si>
  <si>
    <t>Разработка проектно-сметной документации на проведение капитального ремонта зданий муниципальных общеобразовательных организаций</t>
  </si>
  <si>
    <t>03108S3800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</si>
  <si>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</si>
  <si>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</si>
  <si>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</si>
  <si>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</si>
  <si>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</si>
  <si>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</si>
  <si>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</si>
  <si>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</si>
  <si>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</si>
  <si>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0320100000</t>
  </si>
  <si>
    <t>Стипендии в области образования, культуры и искусства</t>
  </si>
  <si>
    <t>0320101110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</si>
  <si>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</si>
  <si>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</si>
  <si>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</si>
  <si>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</si>
  <si>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</si>
  <si>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</si>
  <si>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0320400940</t>
  </si>
  <si>
    <t>Обеспечивающая подпрограмма</t>
  </si>
  <si>
    <t>0340000000</t>
  </si>
  <si>
    <t>Основное мероприятие "Создание условий для реализации полномочий органов местного самоуправления"</t>
  </si>
  <si>
    <t>0340100000</t>
  </si>
  <si>
    <t>Обеспечение деятельности органов местного самоуправления</t>
  </si>
  <si>
    <t>0340100130</t>
  </si>
  <si>
    <t>Мероприятия в сфере образования</t>
  </si>
  <si>
    <t>0340100950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</si>
  <si>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</si>
  <si>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</si>
  <si>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</si>
  <si>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</si>
  <si>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</si>
  <si>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</si>
  <si>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</si>
  <si>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</si>
  <si>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</si>
  <si>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</si>
  <si>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</si>
  <si>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</si>
  <si>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</si>
  <si>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</si>
  <si>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04203S2190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</si>
  <si>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</si>
  <si>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</si>
  <si>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</si>
  <si>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</si>
  <si>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</si>
  <si>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</si>
  <si>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</si>
  <si>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</si>
  <si>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</si>
  <si>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</si>
  <si>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</si>
  <si>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</si>
  <si>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</si>
  <si>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</si>
  <si>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</si>
  <si>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Основное мероприятие "Модернизация и материально-техническое обеспечение объектов физической культуры и спорта, находящихся в собственности муниципальных образований Московской области"</t>
  </si>
  <si>
    <t>0510300000</t>
  </si>
  <si>
    <t>Проведение капитального ремонта муниципальных объектов физической культуры и спорта</t>
  </si>
  <si>
    <t>05103S0770</t>
  </si>
  <si>
    <t>Федеральный проект "Спорт-норма жизни"</t>
  </si>
  <si>
    <t>051P500000</t>
  </si>
  <si>
    <t>Подготовка основания, приобретение и установка плоскостных спортивных сооружений</t>
  </si>
  <si>
    <t>051P5S2610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</si>
  <si>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</si>
  <si>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</si>
  <si>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</si>
  <si>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</si>
  <si>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</si>
  <si>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</si>
  <si>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0520106150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</si>
  <si>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</si>
  <si>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</si>
  <si>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</si>
  <si>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</si>
  <si>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</si>
  <si>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</si>
  <si>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</si>
  <si>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</si>
  <si>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</si>
  <si>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</si>
  <si>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</si>
  <si>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</si>
  <si>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</si>
  <si>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</si>
  <si>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</si>
  <si>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</si>
  <si>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</si>
  <si>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</si>
  <si>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</si>
  <si>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</si>
  <si>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</si>
  <si>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</si>
  <si>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</si>
  <si>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</si>
  <si>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</si>
  <si>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</si>
  <si>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</si>
  <si>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</si>
  <si>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</si>
  <si>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</si>
  <si>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</si>
  <si>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</si>
  <si>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</si>
  <si>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</si>
  <si>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</si>
  <si>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</si>
  <si>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</si>
  <si>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</si>
  <si>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</si>
  <si>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</si>
  <si>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</si>
  <si>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</si>
  <si>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</si>
  <si>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</si>
  <si>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</si>
  <si>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</si>
  <si>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</si>
  <si>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</si>
  <si>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</si>
  <si>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</si>
  <si>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</si>
  <si>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</si>
  <si>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</si>
  <si>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</si>
  <si>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</si>
  <si>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</si>
  <si>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</si>
  <si>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</si>
  <si>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дела"</t>
  </si>
  <si>
    <t>0810700000</t>
  </si>
  <si>
    <t>Содержание мест захоронения</t>
  </si>
  <si>
    <t>0810700590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</si>
  <si>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</si>
  <si>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</si>
  <si>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</si>
  <si>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</si>
  <si>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</si>
  <si>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0820000000</t>
  </si>
  <si>
    <t>Основное мероприятие "Эксплуатация Системы-112 на территории муниципального образования"</t>
  </si>
  <si>
    <t>0820100000</t>
  </si>
  <si>
    <t>Содержание и развитие Системы-112, ЕДДС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</si>
  <si>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</si>
  <si>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</si>
  <si>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</si>
  <si>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</si>
  <si>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</si>
  <si>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</si>
  <si>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</si>
  <si>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</si>
  <si>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</si>
  <si>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</si>
  <si>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</si>
  <si>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</si>
  <si>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</si>
  <si>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</si>
  <si>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</si>
  <si>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</si>
  <si>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</si>
  <si>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</si>
  <si>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</si>
  <si>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</si>
  <si>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</si>
  <si>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</si>
  <si>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</si>
  <si>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</si>
  <si>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</si>
  <si>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</si>
  <si>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</si>
  <si>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</si>
  <si>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</si>
  <si>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</si>
  <si>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</si>
  <si>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</si>
  <si>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</si>
  <si>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</si>
  <si>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Муниципальная программа "Жилище"</t>
  </si>
  <si>
    <t>0900000000</t>
  </si>
  <si>
    <t>Подпрограмма "Создание условий для жилищного строительства"</t>
  </si>
  <si>
    <t>0910000000</t>
  </si>
  <si>
    <t>Основное мероприятие "Создание условий для развития жилищного строительства"</t>
  </si>
  <si>
    <t>0910100000</t>
  </si>
  <si>
    <t>Обеспечение проживающих в городском округе и нуждающихся в жилых помещениях малоимущих граждан жилыми помещениями</t>
  </si>
  <si>
    <t>0910100240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</si>
  <si>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</si>
  <si>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</si>
  <si>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</si>
  <si>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</si>
  <si>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</si>
  <si>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</si>
  <si>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</si>
  <si>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</si>
  <si>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</si>
  <si>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</si>
  <si>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</si>
  <si>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</si>
  <si>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Подпрограмма "Обеспечение жильем отдельных категорий граждан за счет средств федерального бюджета"</t>
  </si>
  <si>
    <t>0960000000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</si>
  <si>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</si>
  <si>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0960200000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</si>
  <si>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</si>
  <si>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0960251760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</si>
  <si>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</si>
  <si>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</si>
  <si>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</si>
  <si>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</si>
  <si>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</si>
  <si>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</si>
  <si>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</si>
  <si>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</si>
  <si>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</si>
  <si>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</si>
  <si>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</si>
  <si>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</si>
  <si>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Реализация отдельных мероприятий муниципальных программ</t>
  </si>
  <si>
    <t>1080161430</t>
  </si>
  <si>
    <t>Основное мероприятие "Финансовое обеспечение расходов, направленных на осуществление полномочий в сфере жилищно-коммунального хозяйства"</t>
  </si>
  <si>
    <t>1080200000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</si>
  <si>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</si>
  <si>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1080261930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</si>
  <si>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</si>
  <si>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</si>
  <si>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</si>
  <si>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</si>
  <si>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</si>
  <si>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1110300000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</si>
  <si>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</si>
  <si>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11103L5250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</si>
  <si>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</si>
  <si>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</si>
  <si>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</si>
  <si>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</si>
  <si>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</si>
  <si>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</si>
  <si>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Муниципальная программа "Управление имуществом и муниципальными финансами"</t>
  </si>
  <si>
    <t>1200000000</t>
  </si>
  <si>
    <t>Подпрограмма "Эффективное управление имущественным комплексом"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</si>
  <si>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</si>
  <si>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</si>
  <si>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</si>
  <si>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</si>
  <si>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</si>
  <si>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</si>
  <si>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</si>
  <si>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</si>
  <si>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</si>
  <si>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</si>
  <si>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</si>
  <si>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</si>
  <si>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</si>
  <si>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</si>
  <si>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</si>
  <si>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</si>
  <si>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</si>
  <si>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</si>
  <si>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</si>
  <si>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</si>
  <si>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</si>
  <si>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</si>
  <si>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</si>
  <si>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</si>
  <si>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</si>
  <si>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</si>
  <si>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</si>
  <si>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</si>
  <si>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</si>
  <si>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Взносы в общественные организации</t>
  </si>
  <si>
    <t>1250100870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</si>
  <si>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</si>
  <si>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</si>
  <si>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</si>
  <si>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</si>
  <si>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</si>
  <si>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</si>
  <si>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</si>
  <si>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</si>
  <si>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</si>
  <si>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</si>
  <si>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</si>
  <si>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</si>
  <si>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</si>
  <si>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</si>
  <si>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</si>
  <si>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</si>
  <si>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</si>
  <si>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</si>
  <si>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</si>
  <si>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</si>
  <si>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</si>
  <si>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</si>
  <si>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</si>
  <si>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</si>
  <si>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</si>
  <si>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</si>
  <si>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1360000000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</si>
  <si>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</si>
  <si>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</si>
  <si>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</si>
  <si>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</si>
  <si>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</si>
  <si>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</si>
  <si>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</si>
  <si>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</si>
  <si>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</si>
  <si>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</si>
  <si>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</si>
  <si>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</si>
  <si>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</si>
  <si>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</si>
  <si>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</si>
  <si>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</si>
  <si>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</si>
  <si>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</si>
  <si>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</si>
  <si>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</si>
  <si>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</si>
  <si>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</si>
  <si>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</si>
  <si>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Мероприятия по обеспечению безопасности дорожного движения</t>
  </si>
  <si>
    <t>1420400210</t>
  </si>
  <si>
    <t>Создание и обеспечение функционирования парковок (парковочных мест)</t>
  </si>
  <si>
    <t>1420400220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</si>
  <si>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</si>
  <si>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1420470240</t>
  </si>
  <si>
    <t>Софинансирование работ по капитальному ремонту и ремонту автомобильных дорог общего пользования местного значения</t>
  </si>
  <si>
    <t>14204S0240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</si>
  <si>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</si>
  <si>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</si>
  <si>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</si>
  <si>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</si>
  <si>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</si>
  <si>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1510200000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</si>
  <si>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</si>
  <si>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15102S0860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</si>
  <si>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</si>
  <si>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</si>
  <si>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</si>
  <si>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</si>
  <si>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</si>
  <si>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</si>
  <si>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</si>
  <si>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</si>
  <si>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</si>
  <si>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</si>
  <si>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"Цифровая культура"</t>
  </si>
  <si>
    <t>1520400000</t>
  </si>
  <si>
    <t>Цифровая культура</t>
  </si>
  <si>
    <t>1520401180</t>
  </si>
  <si>
    <t>Федеральный проект "Цифровая образовательная среда"</t>
  </si>
  <si>
    <t>152E400000</t>
  </si>
  <si>
    <t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</si>
  <si>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152E4S1690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</si>
  <si>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</si>
  <si>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</si>
  <si>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</si>
  <si>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</si>
  <si>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</si>
  <si>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</si>
  <si>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</si>
  <si>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</si>
  <si>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</si>
  <si>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1610300000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</si>
  <si>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</si>
  <si>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1610300650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</si>
  <si>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</si>
  <si>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</si>
  <si>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образований"</t>
  </si>
  <si>
    <t>1620400000</t>
  </si>
  <si>
    <t>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</si>
  <si>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1620460700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</si>
  <si>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</si>
  <si>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</si>
  <si>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</si>
  <si>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</si>
  <si>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</si>
  <si>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</si>
  <si>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лесопарковых зон за счет средств местного бюджета</t>
  </si>
  <si>
    <t>1710173730</t>
  </si>
  <si>
    <t>Обустройство и установка детских, игровых площадок на территории муниципальных образований</t>
  </si>
  <si>
    <t>17101S1580</t>
  </si>
  <si>
    <t>Устройство систем наружного освещения в рамках реализации проекта "Светлый город"</t>
  </si>
  <si>
    <t>17101S2630</t>
  </si>
  <si>
    <t>Благоустройство лесопарковых зон</t>
  </si>
  <si>
    <t>17101S3730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</si>
  <si>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</si>
  <si>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</si>
  <si>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</si>
  <si>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</si>
  <si>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</si>
  <si>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</si>
  <si>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</si>
  <si>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</si>
  <si>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Комплексное благоустройство дворовых территорий</t>
  </si>
  <si>
    <t>1720101330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</si>
  <si>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</si>
  <si>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</si>
  <si>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</si>
  <si>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</si>
  <si>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Создание и ремонт пешеходных коммуникаций</t>
  </si>
  <si>
    <t>17201S1870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</si>
  <si>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</si>
  <si>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</si>
  <si>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</si>
  <si>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17203S0950</t>
  </si>
  <si>
    <t>172F200000</t>
  </si>
  <si>
    <t>Ремонт дворовых территорий</t>
  </si>
  <si>
    <t>172F2S2740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</si>
  <si>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</si>
  <si>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</si>
  <si>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</si>
  <si>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</si>
  <si>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</si>
  <si>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</si>
  <si>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</si>
  <si>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</si>
  <si>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</si>
  <si>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</si>
  <si>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Депутат представительного органа местного самоуправления на постоянной основе</t>
  </si>
  <si>
    <t>9500000020</t>
  </si>
  <si>
    <t>Расходы на содержание представительного органа муниципального образования</t>
  </si>
  <si>
    <t>9500000030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</si>
  <si>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</si>
  <si>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</si>
  <si>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</si>
  <si>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</si>
  <si>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администрации</t>
  </si>
  <si>
    <t>9900000060</t>
  </si>
  <si>
    <t>9900000100</t>
  </si>
  <si>
    <t>Итого по непрограммным расходам</t>
  </si>
  <si>
    <t>Итого по муниципальным программам</t>
  </si>
  <si>
    <t>Итого</t>
  </si>
  <si>
    <t>Информация об изменении расходов бюджета в рамках реализации муниципальных программ и непрограммных видов деятельности на 2023 год и на плановый период 2024 и 2025 годов.</t>
  </si>
  <si>
    <t>Приложение к пояснительной записке</t>
  </si>
  <si>
    <t>Утверждено в бюджете  на 2023 год</t>
  </si>
  <si>
    <t>отклонение (+ увел.; - уменьш.)</t>
  </si>
  <si>
    <t>Предусмотрено в Проекте              на 2023 год</t>
  </si>
  <si>
    <t>Предусмотрено в Проекте              на 2024 год</t>
  </si>
  <si>
    <t>Предусмотрено в Проекте              на 2025 год</t>
  </si>
  <si>
    <t>Утверждено в бюджете  на 20234год</t>
  </si>
  <si>
    <t>2023 год</t>
  </si>
  <si>
    <t>2025 год</t>
  </si>
  <si>
    <t>Реализация государственных (муниципальных) функций (зарезервированные средства)</t>
  </si>
  <si>
    <t>031EВ51791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</si>
  <si>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</si>
  <si>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</si>
  <si>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0310873770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</si>
  <si>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</si>
  <si>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03108L7501</t>
  </si>
  <si>
    <t>Реализация мероприятий по модернизации школьных систем образования (проведение работ по капитальному ремонту зданий региональных (муниципальных) общеобразовательных организаций)</t>
  </si>
  <si>
    <t>0320300000</t>
  </si>
  <si>
    <t>0320362980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</si>
  <si>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</si>
  <si>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</si>
  <si>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0810100300</t>
  </si>
  <si>
    <t>0810100310</t>
  </si>
  <si>
    <t>0810300980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</si>
  <si>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</si>
  <si>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Реализация мероприятий по обеспечению общественного порядка и общественной безопасности</t>
  </si>
  <si>
    <t>1010200000</t>
  </si>
  <si>
    <t>1010272430</t>
  </si>
  <si>
    <t>1010000000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</si>
  <si>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</si>
  <si>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</si>
  <si>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Строительство и реконструкция (модернизация) объектов питьевого водоснабжения за счет средств местного бюджета</t>
  </si>
  <si>
    <t>1250100130</t>
  </si>
  <si>
    <t>1350000000</t>
  </si>
  <si>
    <t>1350100000</t>
  </si>
  <si>
    <t>Подпрограмма "Развитие добровольчества (волонтерства) в городском округе Московской области"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</si>
  <si>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</si>
  <si>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Организация и проведение мероприятий (акций) для добровольцев (волонтеров)</t>
  </si>
  <si>
    <t>1350101520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</si>
  <si>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</si>
  <si>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Устройство систем наружного освещения в рамках реализации проекта "Светлый город" за счет средств местного бюджета</t>
  </si>
  <si>
    <t>1710172630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</si>
  <si>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</si>
  <si>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</si>
  <si>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Ямочный ремонт асфальтового покрытия дворовых территорий</t>
  </si>
  <si>
    <t>17201S2890</t>
  </si>
  <si>
    <t>Оплата исполнительных листов, судебных издержек</t>
  </si>
  <si>
    <t>9900000080</t>
  </si>
  <si>
    <t>Иные расходы</t>
  </si>
  <si>
    <t>9900004000</t>
  </si>
  <si>
    <t>1030000000</t>
  </si>
  <si>
    <t>1030200000</t>
  </si>
  <si>
    <t>1030270320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</si>
  <si>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</si>
  <si>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</si>
  <si>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Капитальный ремонт сетей водоснабжения, водоотведения, теплоснабжения за счет средств местного бюджета</t>
  </si>
  <si>
    <t>1030400000</t>
  </si>
  <si>
    <t>1030401300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</si>
  <si>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</si>
  <si>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</si>
  <si>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</si>
  <si>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Мероприятия по организации отдыха детей в каникулярное время 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</si>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</sst>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[Red]\-#,##0.00\ "/>
    <numFmt numFmtId="165" formatCode="[&gt;=5]#,##0.0,;[Red][&lt;=-5]\-#,##0.0,;#,##0.0"/>
    <numFmt numFmtId="166" formatCode="[&gt;=1]#,##0.0,;[Red][&lt;=-1]\-#,##0.0,;#,##0.0"/>
    <numFmt numFmtId="167" formatCode="#,##0.0_ ;[Red]\-#,##0.0\ "/>
  </numFmts>
  <fonts count="16" x14ac:knownFonts="1"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i/>
      <sz val="11"/>
      <color indexed="8"/>
      <name val="Calibri"/>
      <family val="2"/>
      <scheme val="minor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i/>
      <sz val="8"/>
      <color theme="1"/>
      <name val="Arial"/>
      <family val="2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NumberFormat="1" applyFont="1" applyBorder="1" applyAlignment="1">
      <alignment vertical="center"/>
    </xf>
    <xf numFmtId="0" fontId="2" fillId="0" borderId="18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3" fillId="3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/>
    </xf>
    <xf numFmtId="0" fontId="3" fillId="4" borderId="18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" fontId="10" fillId="5" borderId="12" xfId="0" applyNumberFormat="1" applyFont="1" applyFill="1" applyBorder="1" applyAlignment="1">
      <alignment horizontal="center" vertical="center" wrapText="1"/>
    </xf>
    <xf numFmtId="0" fontId="10" fillId="5" borderId="29" xfId="0" applyNumberFormat="1" applyFont="1" applyFill="1" applyBorder="1" applyAlignment="1">
      <alignment horizontal="center" vertical="center"/>
    </xf>
    <xf numFmtId="4" fontId="10" fillId="5" borderId="3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/>
    </xf>
    <xf numFmtId="49" fontId="2" fillId="0" borderId="18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3" fillId="2" borderId="29" xfId="0" applyNumberFormat="1" applyFont="1" applyFill="1" applyBorder="1" applyAlignment="1">
      <alignment horizontal="center" vertical="center"/>
    </xf>
    <xf numFmtId="165" fontId="2" fillId="0" borderId="18" xfId="0" applyNumberFormat="1" applyFont="1" applyBorder="1" applyAlignment="1">
      <alignment horizontal="right" vertical="center"/>
    </xf>
    <xf numFmtId="165" fontId="6" fillId="5" borderId="18" xfId="0" applyNumberFormat="1" applyFont="1" applyFill="1" applyBorder="1" applyAlignment="1">
      <alignment horizontal="right" vertical="center"/>
    </xf>
    <xf numFmtId="165" fontId="7" fillId="5" borderId="17" xfId="0" applyNumberFormat="1" applyFont="1" applyFill="1" applyBorder="1"/>
    <xf numFmtId="165" fontId="3" fillId="3" borderId="18" xfId="0" applyNumberFormat="1" applyFont="1" applyFill="1" applyBorder="1" applyAlignment="1">
      <alignment horizontal="right" vertical="center"/>
    </xf>
    <xf numFmtId="165" fontId="3" fillId="3" borderId="18" xfId="0" applyNumberFormat="1" applyFont="1" applyFill="1" applyBorder="1" applyAlignment="1">
      <alignment horizontal="right" vertical="center"/>
    </xf>
    <xf numFmtId="165" fontId="2" fillId="5" borderId="18" xfId="0" applyNumberFormat="1" applyFont="1" applyFill="1" applyBorder="1" applyAlignment="1">
      <alignment horizontal="right" vertical="center"/>
    </xf>
    <xf numFmtId="165" fontId="13" fillId="5" borderId="18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2" fillId="0" borderId="18" xfId="0" applyNumberFormat="1" applyFont="1" applyBorder="1" applyAlignment="1">
      <alignment vertical="center"/>
    </xf>
    <xf numFmtId="165" fontId="12" fillId="5" borderId="17" xfId="0" applyNumberFormat="1" applyFont="1" applyFill="1" applyBorder="1" applyAlignment="1">
      <alignment vertical="center"/>
    </xf>
    <xf numFmtId="165" fontId="12" fillId="5" borderId="17" xfId="0" applyNumberFormat="1" applyFont="1" applyFill="1" applyBorder="1"/>
    <xf numFmtId="165" fontId="3" fillId="4" borderId="18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2" fillId="0" borderId="33" xfId="0" applyNumberFormat="1" applyFont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  <xf numFmtId="165" fontId="10" fillId="5" borderId="8" xfId="0" applyNumberFormat="1" applyFont="1" applyFill="1" applyBorder="1" applyAlignment="1">
      <alignment horizontal="right" vertical="center"/>
    </xf>
    <xf numFmtId="165" fontId="3" fillId="0" borderId="10" xfId="0" applyNumberFormat="1" applyFont="1" applyBorder="1" applyAlignment="1">
      <alignment horizontal="right" vertical="center"/>
    </xf>
    <xf numFmtId="165" fontId="10" fillId="5" borderId="4" xfId="0" applyNumberFormat="1" applyFont="1" applyFill="1" applyBorder="1" applyAlignment="1">
      <alignment horizontal="right" vertical="center"/>
    </xf>
    <xf numFmtId="166" fontId="2" fillId="5" borderId="18" xfId="0" applyNumberFormat="1" applyFont="1" applyFill="1" applyBorder="1" applyAlignment="1">
      <alignment horizontal="right" vertical="center"/>
    </xf>
    <xf numFmtId="165" fontId="10" fillId="3" borderId="18" xfId="0" applyNumberFormat="1" applyFont="1" applyFill="1" applyBorder="1" applyAlignment="1">
      <alignment horizontal="right" vertical="center"/>
    </xf>
    <xf numFmtId="165" fontId="10" fillId="4" borderId="18" xfId="0" applyNumberFormat="1" applyFont="1" applyFill="1" applyBorder="1" applyAlignment="1">
      <alignment horizontal="right" vertical="center"/>
    </xf>
    <xf numFmtId="167" fontId="0" fillId="0" borderId="0" xfId="0" applyNumberFormat="1"/>
    <xf numFmtId="165" fontId="2" fillId="0" borderId="18" xfId="0" applyNumberFormat="1" applyFont="1" applyBorder="1" applyAlignment="1">
      <alignment horizontal="right" vertical="center"/>
    </xf>
    <xf numFmtId="0" fontId="3" fillId="2" borderId="29" xfId="0" applyNumberFormat="1" applyFont="1" applyFill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center" vertical="center"/>
    </xf>
    <xf numFmtId="165" fontId="2" fillId="2" borderId="18" xfId="0" applyNumberFormat="1" applyFont="1" applyFill="1" applyBorder="1" applyAlignment="1">
      <alignment horizontal="right" vertical="center"/>
    </xf>
    <xf numFmtId="165" fontId="5" fillId="2" borderId="21" xfId="0" applyNumberFormat="1" applyFont="1" applyFill="1" applyBorder="1" applyAlignment="1">
      <alignment horizontal="right" vertical="center"/>
    </xf>
    <xf numFmtId="165" fontId="9" fillId="2" borderId="17" xfId="0" applyNumberFormat="1" applyFont="1" applyFill="1" applyBorder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center" wrapText="1"/>
    </xf>
    <xf numFmtId="0" fontId="4" fillId="2" borderId="31" xfId="0" applyNumberFormat="1" applyFont="1" applyFill="1" applyBorder="1" applyAlignment="1">
      <alignment horizontal="center" vertical="center" wrapText="1"/>
    </xf>
    <xf numFmtId="165" fontId="3" fillId="2" borderId="21" xfId="0" applyNumberFormat="1" applyFont="1" applyFill="1" applyBorder="1" applyAlignment="1">
      <alignment horizontal="right" vertical="center"/>
    </xf>
    <xf numFmtId="165" fontId="5" fillId="2" borderId="34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0" fontId="4" fillId="2" borderId="27" xfId="0" applyNumberFormat="1" applyFont="1" applyFill="1" applyBorder="1" applyAlignment="1">
      <alignment horizontal="center" vertical="center" wrapText="1"/>
    </xf>
    <xf numFmtId="165" fontId="8" fillId="2" borderId="19" xfId="0" applyNumberFormat="1" applyFont="1" applyFill="1" applyBorder="1" applyAlignment="1">
      <alignment vertical="center"/>
    </xf>
    <xf numFmtId="165" fontId="8" fillId="2" borderId="35" xfId="0" applyNumberFormat="1" applyFont="1" applyFill="1" applyBorder="1" applyAlignment="1">
      <alignment vertical="center"/>
    </xf>
    <xf numFmtId="165" fontId="9" fillId="2" borderId="16" xfId="0" applyNumberFormat="1" applyFont="1" applyFill="1" applyBorder="1" applyAlignment="1">
      <alignment vertical="center"/>
    </xf>
    <xf numFmtId="165" fontId="2" fillId="0" borderId="18" xfId="0" applyNumberFormat="1" applyFont="1" applyBorder="1" applyAlignment="1">
      <alignment horizontal="right" vertical="center"/>
    </xf>
    <xf numFmtId="165" fontId="2" fillId="2" borderId="18" xfId="0" applyNumberFormat="1" applyFont="1" applyFill="1" applyBorder="1" applyAlignment="1">
      <alignment horizontal="right" vertical="center"/>
    </xf>
    <xf numFmtId="165" fontId="3" fillId="3" borderId="18" xfId="0" applyNumberFormat="1" applyFont="1" applyFill="1" applyBorder="1" applyAlignment="1">
      <alignment horizontal="right" vertical="center"/>
    </xf>
    <xf numFmtId="165" fontId="3" fillId="3" borderId="18" xfId="0" applyNumberFormat="1" applyFont="1" applyFill="1" applyBorder="1" applyAlignment="1">
      <alignment horizontal="right" vertical="center"/>
    </xf>
    <xf numFmtId="165" fontId="3" fillId="4" borderId="18" xfId="0" applyNumberFormat="1" applyFont="1" applyFill="1" applyBorder="1" applyAlignment="1">
      <alignment horizontal="right" vertical="center"/>
    </xf>
    <xf numFmtId="165" fontId="3" fillId="3" borderId="21" xfId="0" applyNumberFormat="1" applyFont="1" applyFill="1" applyBorder="1" applyAlignment="1">
      <alignment horizontal="right" vertical="center"/>
    </xf>
    <xf numFmtId="165" fontId="4" fillId="3" borderId="18" xfId="0" applyNumberFormat="1" applyFont="1" applyFill="1" applyBorder="1" applyAlignment="1">
      <alignment horizontal="right" vertical="center"/>
    </xf>
    <xf numFmtId="165" fontId="8" fillId="3" borderId="17" xfId="0" applyNumberFormat="1" applyFont="1" applyFill="1" applyBorder="1" applyAlignment="1">
      <alignment vertical="center"/>
    </xf>
    <xf numFmtId="165" fontId="9" fillId="3" borderId="17" xfId="0" applyNumberFormat="1" applyFont="1" applyFill="1" applyBorder="1" applyAlignment="1">
      <alignment vertical="center"/>
    </xf>
    <xf numFmtId="165" fontId="3" fillId="4" borderId="21" xfId="0" applyNumberFormat="1" applyFont="1" applyFill="1" applyBorder="1" applyAlignment="1">
      <alignment horizontal="right" vertical="center"/>
    </xf>
    <xf numFmtId="165" fontId="4" fillId="4" borderId="18" xfId="0" applyNumberFormat="1" applyFont="1" applyFill="1" applyBorder="1" applyAlignment="1">
      <alignment horizontal="right" vertical="center"/>
    </xf>
    <xf numFmtId="165" fontId="8" fillId="4" borderId="17" xfId="0" applyNumberFormat="1" applyFont="1" applyFill="1" applyBorder="1" applyAlignment="1">
      <alignment vertical="center"/>
    </xf>
    <xf numFmtId="165" fontId="5" fillId="2" borderId="16" xfId="0" applyNumberFormat="1" applyFont="1" applyFill="1" applyBorder="1" applyAlignment="1">
      <alignment horizontal="right" vertical="center"/>
    </xf>
    <xf numFmtId="165" fontId="4" fillId="2" borderId="38" xfId="0" applyNumberFormat="1" applyFont="1" applyFill="1" applyBorder="1" applyAlignment="1">
      <alignment horizontal="right" vertical="center"/>
    </xf>
    <xf numFmtId="165" fontId="2" fillId="2" borderId="39" xfId="0" applyNumberFormat="1" applyFont="1" applyFill="1" applyBorder="1" applyAlignment="1">
      <alignment horizontal="right" vertical="center"/>
    </xf>
    <xf numFmtId="165" fontId="8" fillId="2" borderId="38" xfId="0" applyNumberFormat="1" applyFont="1" applyFill="1" applyBorder="1" applyAlignment="1">
      <alignment vertical="center"/>
    </xf>
    <xf numFmtId="165" fontId="8" fillId="2" borderId="40" xfId="0" applyNumberFormat="1" applyFont="1" applyFill="1" applyBorder="1" applyAlignment="1">
      <alignment vertical="center"/>
    </xf>
    <xf numFmtId="4" fontId="0" fillId="2" borderId="0" xfId="0" applyNumberFormat="1" applyFill="1"/>
    <xf numFmtId="165" fontId="10" fillId="5" borderId="18" xfId="0" applyNumberFormat="1" applyFont="1" applyFill="1" applyBorder="1" applyAlignment="1">
      <alignment horizontal="right" vertical="center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/>
    </xf>
    <xf numFmtId="165" fontId="3" fillId="0" borderId="8" xfId="0" applyNumberFormat="1" applyFont="1" applyBorder="1" applyAlignment="1">
      <alignment horizontal="right" vertical="center"/>
    </xf>
    <xf numFmtId="165" fontId="3" fillId="0" borderId="9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left" wrapText="1"/>
    </xf>
    <xf numFmtId="0" fontId="2" fillId="0" borderId="15" xfId="0" applyNumberFormat="1" applyFont="1" applyBorder="1" applyAlignment="1">
      <alignment horizontal="left" vertical="center" wrapText="1"/>
    </xf>
    <xf numFmtId="0" fontId="2" fillId="0" borderId="18" xfId="0" applyNumberFormat="1" applyFont="1" applyBorder="1" applyAlignment="1">
      <alignment horizontal="left" vertical="center" wrapText="1"/>
    </xf>
    <xf numFmtId="165" fontId="2" fillId="0" borderId="18" xfId="0" applyNumberFormat="1" applyFont="1" applyBorder="1" applyAlignment="1">
      <alignment horizontal="right" vertical="center"/>
    </xf>
    <xf numFmtId="165" fontId="2" fillId="0" borderId="20" xfId="0" applyNumberFormat="1" applyFont="1" applyBorder="1" applyAlignment="1">
      <alignment horizontal="right" vertical="center"/>
    </xf>
    <xf numFmtId="0" fontId="3" fillId="4" borderId="15" xfId="0" applyNumberFormat="1" applyFont="1" applyFill="1" applyBorder="1" applyAlignment="1">
      <alignment horizontal="left" vertical="center" wrapText="1"/>
    </xf>
    <xf numFmtId="0" fontId="3" fillId="4" borderId="18" xfId="0" applyNumberFormat="1" applyFont="1" applyFill="1" applyBorder="1" applyAlignment="1">
      <alignment horizontal="left" vertical="center" wrapText="1"/>
    </xf>
    <xf numFmtId="165" fontId="3" fillId="4" borderId="18" xfId="0" applyNumberFormat="1" applyFont="1" applyFill="1" applyBorder="1" applyAlignment="1">
      <alignment horizontal="right" vertical="center"/>
    </xf>
    <xf numFmtId="165" fontId="3" fillId="4" borderId="20" xfId="0" applyNumberFormat="1" applyFont="1" applyFill="1" applyBorder="1" applyAlignment="1">
      <alignment horizontal="right" vertical="center"/>
    </xf>
    <xf numFmtId="0" fontId="3" fillId="3" borderId="15" xfId="0" applyNumberFormat="1" applyFont="1" applyFill="1" applyBorder="1" applyAlignment="1">
      <alignment horizontal="left" vertical="center" wrapText="1"/>
    </xf>
    <xf numFmtId="0" fontId="3" fillId="3" borderId="18" xfId="0" applyNumberFormat="1" applyFont="1" applyFill="1" applyBorder="1" applyAlignment="1">
      <alignment horizontal="left" vertical="center" wrapText="1"/>
    </xf>
    <xf numFmtId="165" fontId="3" fillId="3" borderId="18" xfId="0" applyNumberFormat="1" applyFont="1" applyFill="1" applyBorder="1" applyAlignment="1">
      <alignment horizontal="right" vertical="center"/>
    </xf>
    <xf numFmtId="165" fontId="3" fillId="3" borderId="20" xfId="0" applyNumberFormat="1" applyFont="1" applyFill="1" applyBorder="1" applyAlignment="1">
      <alignment horizontal="right" vertical="center"/>
    </xf>
    <xf numFmtId="0" fontId="2" fillId="2" borderId="15" xfId="0" applyNumberFormat="1" applyFont="1" applyFill="1" applyBorder="1" applyAlignment="1">
      <alignment horizontal="left" vertical="center" wrapText="1"/>
    </xf>
    <xf numFmtId="0" fontId="2" fillId="2" borderId="18" xfId="0" applyNumberFormat="1" applyFont="1" applyFill="1" applyBorder="1" applyAlignment="1">
      <alignment horizontal="left" vertical="center" wrapText="1"/>
    </xf>
    <xf numFmtId="165" fontId="2" fillId="2" borderId="18" xfId="0" applyNumberFormat="1" applyFont="1" applyFill="1" applyBorder="1" applyAlignment="1">
      <alignment horizontal="right" vertical="center"/>
    </xf>
    <xf numFmtId="165" fontId="2" fillId="2" borderId="20" xfId="0" applyNumberFormat="1" applyFont="1" applyFill="1" applyBorder="1" applyAlignment="1">
      <alignment horizontal="right" vertical="center"/>
    </xf>
    <xf numFmtId="0" fontId="5" fillId="0" borderId="15" xfId="0" applyNumberFormat="1" applyFont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29" xfId="0" applyNumberFormat="1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>
      <alignment horizontal="left" vertical="center" wrapText="1"/>
    </xf>
    <xf numFmtId="0" fontId="3" fillId="3" borderId="21" xfId="0" applyNumberFormat="1" applyFont="1" applyFill="1" applyBorder="1" applyAlignment="1">
      <alignment horizontal="left" vertical="center" wrapText="1"/>
    </xf>
    <xf numFmtId="165" fontId="3" fillId="3" borderId="36" xfId="0" applyNumberFormat="1" applyFont="1" applyFill="1" applyBorder="1" applyAlignment="1">
      <alignment horizontal="right" vertical="center"/>
    </xf>
    <xf numFmtId="0" fontId="0" fillId="3" borderId="37" xfId="0" applyFill="1" applyBorder="1" applyAlignment="1">
      <alignment horizontal="right" vertical="center"/>
    </xf>
    <xf numFmtId="0" fontId="0" fillId="0" borderId="0" xfId="0" applyAlignment="1">
      <alignment horizontal="center" wrapText="1"/>
    </xf>
    <xf numFmtId="0" fontId="0" fillId="0" borderId="0" xfId="0" applyAlignment="1"/>
    <xf numFmtId="0" fontId="1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right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4" fillId="0" borderId="32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19"/>
  <sheetViews>
    <sheetView tabSelected="1" topLeftCell="A56" zoomScale="115" zoomScaleNormal="115" workbookViewId="0">
      <selection activeCell="L72" sqref="L72"/>
    </sheetView>
  </sheetViews>
  <sheetFormatPr defaultRowHeight="15" x14ac:dyDescent="0.25"/>
  <cols>
    <col min="1" max="1" width="20" customWidth="1"/>
    <col min="2" max="2" width="27.7109375" customWidth="1"/>
    <col min="3" max="3" width="16.42578125" customWidth="1"/>
    <col min="4" max="4" width="15" customWidth="1"/>
    <col min="5" max="5" width="16.140625" style="47" customWidth="1"/>
    <col min="6" max="6" width="15" style="47" customWidth="1"/>
    <col min="7" max="7" width="15" customWidth="1"/>
    <col min="8" max="8" width="14" style="47" customWidth="1"/>
    <col min="9" max="9" width="15" style="47" customWidth="1"/>
    <col min="10" max="11" width="8.42578125" customWidth="1"/>
    <col min="12" max="12" width="14.7109375" style="47" customWidth="1"/>
    <col min="13" max="13" width="15.5703125" style="47" customWidth="1"/>
  </cols>
  <sheetData>
    <row r="1" spans="1:13" ht="39" customHeight="1" x14ac:dyDescent="0.25">
      <c r="D1" s="16"/>
      <c r="E1" s="48"/>
      <c r="F1" s="48"/>
      <c r="G1" s="16"/>
      <c r="H1" s="48"/>
      <c r="I1" s="48"/>
      <c r="J1" s="107" t="s">
        <v>542</v>
      </c>
      <c r="K1" s="108"/>
      <c r="L1" s="108"/>
      <c r="M1" s="108"/>
    </row>
    <row r="3" spans="1:13" ht="29.1" customHeight="1" x14ac:dyDescent="0.25">
      <c r="A3" s="109" t="s">
        <v>541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8"/>
      <c r="M3" s="108"/>
    </row>
    <row r="4" spans="1:13" ht="19.5" customHeight="1" x14ac:dyDescent="0.25">
      <c r="A4" s="17" t="s">
        <v>0</v>
      </c>
      <c r="B4" s="110" t="s">
        <v>1</v>
      </c>
      <c r="C4" s="110"/>
      <c r="D4" s="110"/>
      <c r="E4" s="110"/>
      <c r="F4" s="110"/>
      <c r="G4" s="110"/>
      <c r="H4" s="110"/>
      <c r="I4" s="110"/>
      <c r="J4" s="110"/>
      <c r="K4" s="110"/>
    </row>
    <row r="5" spans="1:13" ht="12" customHeight="1" thickBot="1" x14ac:dyDescent="0.3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"/>
    </row>
    <row r="6" spans="1:13" ht="15" customHeight="1" thickBot="1" x14ac:dyDescent="0.3">
      <c r="A6" s="112" t="s">
        <v>2</v>
      </c>
      <c r="B6" s="113"/>
      <c r="C6" s="116" t="s">
        <v>3</v>
      </c>
      <c r="D6" s="118" t="s">
        <v>549</v>
      </c>
      <c r="E6" s="119"/>
      <c r="F6" s="120"/>
      <c r="G6" s="121" t="s">
        <v>4</v>
      </c>
      <c r="H6" s="122"/>
      <c r="I6" s="122"/>
      <c r="J6" s="118" t="s">
        <v>550</v>
      </c>
      <c r="K6" s="123"/>
      <c r="L6" s="123"/>
      <c r="M6" s="124"/>
    </row>
    <row r="7" spans="1:13" ht="51" customHeight="1" thickBot="1" x14ac:dyDescent="0.3">
      <c r="A7" s="114"/>
      <c r="B7" s="115"/>
      <c r="C7" s="117"/>
      <c r="D7" s="4" t="s">
        <v>543</v>
      </c>
      <c r="E7" s="11" t="s">
        <v>544</v>
      </c>
      <c r="F7" s="49" t="s">
        <v>545</v>
      </c>
      <c r="G7" s="3" t="s">
        <v>548</v>
      </c>
      <c r="H7" s="13" t="s">
        <v>544</v>
      </c>
      <c r="I7" s="54" t="s">
        <v>546</v>
      </c>
      <c r="J7" s="114" t="s">
        <v>5</v>
      </c>
      <c r="K7" s="115"/>
      <c r="L7" s="11" t="s">
        <v>544</v>
      </c>
      <c r="M7" s="49" t="s">
        <v>547</v>
      </c>
    </row>
    <row r="8" spans="1:13" ht="15.95" customHeight="1" thickBot="1" x14ac:dyDescent="0.3">
      <c r="A8" s="100">
        <v>1</v>
      </c>
      <c r="B8" s="101"/>
      <c r="C8" s="18">
        <v>2</v>
      </c>
      <c r="D8" s="18">
        <v>3</v>
      </c>
      <c r="E8" s="12">
        <v>4</v>
      </c>
      <c r="F8" s="42">
        <v>5</v>
      </c>
      <c r="G8" s="18">
        <v>6</v>
      </c>
      <c r="H8" s="12">
        <v>7</v>
      </c>
      <c r="I8" s="42">
        <v>8</v>
      </c>
      <c r="J8" s="102">
        <v>9</v>
      </c>
      <c r="K8" s="102"/>
      <c r="L8" s="14">
        <v>10</v>
      </c>
      <c r="M8" s="7">
        <v>11</v>
      </c>
    </row>
    <row r="9" spans="1:13" ht="15" hidden="1" customHeight="1" x14ac:dyDescent="0.25">
      <c r="A9" s="103" t="s">
        <v>6</v>
      </c>
      <c r="B9" s="104"/>
      <c r="C9" s="6" t="s">
        <v>7</v>
      </c>
      <c r="D9" s="23">
        <v>540000</v>
      </c>
      <c r="E9" s="61">
        <v>0</v>
      </c>
      <c r="F9" s="61">
        <f>D9+E9</f>
        <v>540000</v>
      </c>
      <c r="G9" s="61">
        <v>540000</v>
      </c>
      <c r="H9" s="61">
        <v>0</v>
      </c>
      <c r="I9" s="61">
        <f t="shared" ref="I9:I80" si="0">G9+H9</f>
        <v>540000</v>
      </c>
      <c r="J9" s="105">
        <v>540000</v>
      </c>
      <c r="K9" s="106"/>
      <c r="L9" s="61">
        <v>0</v>
      </c>
      <c r="M9" s="61">
        <f>J9+L9</f>
        <v>540000</v>
      </c>
    </row>
    <row r="10" spans="1:13" ht="23.25" hidden="1" customHeight="1" x14ac:dyDescent="0.25">
      <c r="A10" s="83" t="s">
        <v>8</v>
      </c>
      <c r="B10" s="84"/>
      <c r="C10" s="2" t="s">
        <v>9</v>
      </c>
      <c r="D10" s="19">
        <v>540000</v>
      </c>
      <c r="E10" s="20">
        <v>0</v>
      </c>
      <c r="F10" s="45">
        <f t="shared" ref="F10:F78" si="1">D10+E10</f>
        <v>540000</v>
      </c>
      <c r="G10" s="19">
        <v>540000</v>
      </c>
      <c r="H10" s="20">
        <v>0</v>
      </c>
      <c r="I10" s="44">
        <f>G10+H10</f>
        <v>540000</v>
      </c>
      <c r="J10" s="85">
        <v>540000</v>
      </c>
      <c r="K10" s="86"/>
      <c r="L10" s="20">
        <v>0</v>
      </c>
      <c r="M10" s="46">
        <f>J10+L10</f>
        <v>540000</v>
      </c>
    </row>
    <row r="11" spans="1:13" ht="23.25" hidden="1" customHeight="1" x14ac:dyDescent="0.25">
      <c r="A11" s="83" t="s">
        <v>10</v>
      </c>
      <c r="B11" s="84"/>
      <c r="C11" s="2" t="s">
        <v>11</v>
      </c>
      <c r="D11" s="19">
        <v>540000</v>
      </c>
      <c r="E11" s="20">
        <v>0</v>
      </c>
      <c r="F11" s="45">
        <f t="shared" si="1"/>
        <v>540000</v>
      </c>
      <c r="G11" s="19">
        <v>540000</v>
      </c>
      <c r="H11" s="20">
        <v>0</v>
      </c>
      <c r="I11" s="44">
        <f t="shared" si="0"/>
        <v>540000</v>
      </c>
      <c r="J11" s="85">
        <v>540000</v>
      </c>
      <c r="K11" s="86"/>
      <c r="L11" s="20">
        <v>0</v>
      </c>
      <c r="M11" s="46">
        <f t="shared" ref="M11:M12" si="2">J11+L11</f>
        <v>540000</v>
      </c>
    </row>
    <row r="12" spans="1:13" ht="45.75" hidden="1" customHeight="1" x14ac:dyDescent="0.25">
      <c r="A12" s="83" t="s">
        <v>12</v>
      </c>
      <c r="B12" s="84"/>
      <c r="C12" s="2" t="s">
        <v>13</v>
      </c>
      <c r="D12" s="19">
        <v>540000</v>
      </c>
      <c r="E12" s="20">
        <v>0</v>
      </c>
      <c r="F12" s="45">
        <f t="shared" si="1"/>
        <v>540000</v>
      </c>
      <c r="G12" s="19">
        <v>540000</v>
      </c>
      <c r="H12" s="20">
        <v>0</v>
      </c>
      <c r="I12" s="44">
        <f t="shared" si="0"/>
        <v>540000</v>
      </c>
      <c r="J12" s="85">
        <v>540000</v>
      </c>
      <c r="K12" s="86"/>
      <c r="L12" s="20">
        <v>0</v>
      </c>
      <c r="M12" s="46">
        <f t="shared" si="2"/>
        <v>540000</v>
      </c>
    </row>
    <row r="13" spans="1:13" ht="15" customHeight="1" x14ac:dyDescent="0.25">
      <c r="A13" s="91" t="s">
        <v>14</v>
      </c>
      <c r="B13" s="92"/>
      <c r="C13" s="5" t="s">
        <v>15</v>
      </c>
      <c r="D13" s="60">
        <v>183949680</v>
      </c>
      <c r="E13" s="38">
        <f>E32</f>
        <v>-2011000</v>
      </c>
      <c r="F13" s="63">
        <f t="shared" si="1"/>
        <v>181938680</v>
      </c>
      <c r="G13" s="61">
        <v>193857070</v>
      </c>
      <c r="H13" s="38">
        <f>H14+H32</f>
        <v>-2015003.46</v>
      </c>
      <c r="I13" s="64">
        <f t="shared" si="0"/>
        <v>191842066.53999999</v>
      </c>
      <c r="J13" s="93">
        <v>181783200</v>
      </c>
      <c r="K13" s="94"/>
      <c r="L13" s="38">
        <f>L14+L32</f>
        <v>-2017000</v>
      </c>
      <c r="M13" s="65">
        <f>J13+L13</f>
        <v>179766200</v>
      </c>
    </row>
    <row r="14" spans="1:13" ht="15" customHeight="1" x14ac:dyDescent="0.25">
      <c r="A14" s="83" t="s">
        <v>16</v>
      </c>
      <c r="B14" s="84"/>
      <c r="C14" s="2" t="s">
        <v>17</v>
      </c>
      <c r="D14" s="19">
        <v>25493660</v>
      </c>
      <c r="E14" s="20">
        <v>0</v>
      </c>
      <c r="F14" s="45">
        <f t="shared" si="1"/>
        <v>25493660</v>
      </c>
      <c r="G14" s="19">
        <v>23497270</v>
      </c>
      <c r="H14" s="20">
        <f>H15</f>
        <v>-3.46</v>
      </c>
      <c r="I14" s="44">
        <f t="shared" si="0"/>
        <v>23497266.539999999</v>
      </c>
      <c r="J14" s="85">
        <v>23501400</v>
      </c>
      <c r="K14" s="86"/>
      <c r="L14" s="20">
        <f>L15</f>
        <v>0</v>
      </c>
      <c r="M14" s="46">
        <f t="shared" ref="M14:M34" si="3">J14+L14</f>
        <v>23501400</v>
      </c>
    </row>
    <row r="15" spans="1:13" ht="34.5" customHeight="1" x14ac:dyDescent="0.25">
      <c r="A15" s="83" t="s">
        <v>18</v>
      </c>
      <c r="B15" s="84"/>
      <c r="C15" s="2" t="s">
        <v>19</v>
      </c>
      <c r="D15" s="19">
        <v>25493660</v>
      </c>
      <c r="E15" s="20">
        <v>0</v>
      </c>
      <c r="F15" s="45">
        <f t="shared" si="1"/>
        <v>25493660</v>
      </c>
      <c r="G15" s="19">
        <v>23497270</v>
      </c>
      <c r="H15" s="20">
        <f>H17</f>
        <v>-3.46</v>
      </c>
      <c r="I15" s="44">
        <f t="shared" si="0"/>
        <v>23497266.539999999</v>
      </c>
      <c r="J15" s="85">
        <v>23501400</v>
      </c>
      <c r="K15" s="86"/>
      <c r="L15" s="20">
        <f>L17</f>
        <v>0</v>
      </c>
      <c r="M15" s="46">
        <f t="shared" si="3"/>
        <v>23501400</v>
      </c>
    </row>
    <row r="16" spans="1:13" ht="23.25" hidden="1" customHeight="1" x14ac:dyDescent="0.25">
      <c r="A16" s="83" t="s">
        <v>20</v>
      </c>
      <c r="B16" s="84"/>
      <c r="C16" s="2" t="s">
        <v>21</v>
      </c>
      <c r="D16" s="19">
        <v>25138780</v>
      </c>
      <c r="E16" s="20">
        <v>0</v>
      </c>
      <c r="F16" s="45">
        <f t="shared" si="1"/>
        <v>25138780</v>
      </c>
      <c r="G16" s="19">
        <v>23138700</v>
      </c>
      <c r="H16" s="20">
        <v>0</v>
      </c>
      <c r="I16" s="44">
        <f t="shared" si="0"/>
        <v>23138700</v>
      </c>
      <c r="J16" s="85">
        <v>23138700</v>
      </c>
      <c r="K16" s="86"/>
      <c r="L16" s="20">
        <v>0</v>
      </c>
      <c r="M16" s="46">
        <f t="shared" si="3"/>
        <v>23138700</v>
      </c>
    </row>
    <row r="17" spans="1:13" ht="34.5" customHeight="1" x14ac:dyDescent="0.25">
      <c r="A17" s="83" t="s">
        <v>22</v>
      </c>
      <c r="B17" s="84"/>
      <c r="C17" s="2" t="s">
        <v>23</v>
      </c>
      <c r="D17" s="19">
        <v>354880</v>
      </c>
      <c r="E17" s="20">
        <v>0</v>
      </c>
      <c r="F17" s="45">
        <f t="shared" si="1"/>
        <v>354880</v>
      </c>
      <c r="G17" s="19">
        <v>358570</v>
      </c>
      <c r="H17" s="20">
        <v>-3.46</v>
      </c>
      <c r="I17" s="44">
        <f t="shared" si="0"/>
        <v>358566.54</v>
      </c>
      <c r="J17" s="85">
        <v>362700</v>
      </c>
      <c r="K17" s="86"/>
      <c r="L17" s="20">
        <v>0</v>
      </c>
      <c r="M17" s="46">
        <f t="shared" si="3"/>
        <v>362700</v>
      </c>
    </row>
    <row r="18" spans="1:13" ht="34.5" hidden="1" customHeight="1" x14ac:dyDescent="0.25">
      <c r="A18" s="83" t="s">
        <v>24</v>
      </c>
      <c r="B18" s="84"/>
      <c r="C18" s="2" t="s">
        <v>25</v>
      </c>
      <c r="D18" s="19">
        <v>88526800</v>
      </c>
      <c r="E18" s="20">
        <v>0</v>
      </c>
      <c r="F18" s="45">
        <f t="shared" si="1"/>
        <v>88526800</v>
      </c>
      <c r="G18" s="19">
        <v>93526800</v>
      </c>
      <c r="H18" s="20">
        <v>0</v>
      </c>
      <c r="I18" s="44">
        <f t="shared" si="0"/>
        <v>93526800</v>
      </c>
      <c r="J18" s="85">
        <v>93526800</v>
      </c>
      <c r="K18" s="86"/>
      <c r="L18" s="20">
        <v>0</v>
      </c>
      <c r="M18" s="46">
        <f t="shared" si="3"/>
        <v>93526800</v>
      </c>
    </row>
    <row r="19" spans="1:13" ht="23.25" hidden="1" customHeight="1" x14ac:dyDescent="0.25">
      <c r="A19" s="83" t="s">
        <v>26</v>
      </c>
      <c r="B19" s="84"/>
      <c r="C19" s="2" t="s">
        <v>27</v>
      </c>
      <c r="D19" s="19">
        <v>88526800</v>
      </c>
      <c r="E19" s="20">
        <v>0</v>
      </c>
      <c r="F19" s="45">
        <f t="shared" si="1"/>
        <v>88526800</v>
      </c>
      <c r="G19" s="19">
        <v>93526800</v>
      </c>
      <c r="H19" s="20">
        <v>0</v>
      </c>
      <c r="I19" s="44">
        <f t="shared" si="0"/>
        <v>93526800</v>
      </c>
      <c r="J19" s="85">
        <v>93526800</v>
      </c>
      <c r="K19" s="86"/>
      <c r="L19" s="20">
        <v>0</v>
      </c>
      <c r="M19" s="46">
        <f t="shared" si="3"/>
        <v>93526800</v>
      </c>
    </row>
    <row r="20" spans="1:13" ht="15" hidden="1" customHeight="1" x14ac:dyDescent="0.25">
      <c r="A20" s="83" t="s">
        <v>28</v>
      </c>
      <c r="B20" s="84"/>
      <c r="C20" s="2" t="s">
        <v>29</v>
      </c>
      <c r="D20" s="19">
        <v>4000000</v>
      </c>
      <c r="E20" s="20">
        <v>0</v>
      </c>
      <c r="F20" s="45">
        <f t="shared" si="1"/>
        <v>4000000</v>
      </c>
      <c r="G20" s="19">
        <v>4000000</v>
      </c>
      <c r="H20" s="20">
        <v>0</v>
      </c>
      <c r="I20" s="44">
        <f t="shared" si="0"/>
        <v>4000000</v>
      </c>
      <c r="J20" s="85">
        <v>4000000</v>
      </c>
      <c r="K20" s="86"/>
      <c r="L20" s="20">
        <v>0</v>
      </c>
      <c r="M20" s="46">
        <f t="shared" si="3"/>
        <v>4000000</v>
      </c>
    </row>
    <row r="21" spans="1:13" ht="34.5" hidden="1" customHeight="1" x14ac:dyDescent="0.25">
      <c r="A21" s="83" t="s">
        <v>30</v>
      </c>
      <c r="B21" s="84"/>
      <c r="C21" s="2" t="s">
        <v>31</v>
      </c>
      <c r="D21" s="19">
        <v>84526800</v>
      </c>
      <c r="E21" s="20">
        <v>0</v>
      </c>
      <c r="F21" s="45">
        <f t="shared" si="1"/>
        <v>84526800</v>
      </c>
      <c r="G21" s="19">
        <v>89526800</v>
      </c>
      <c r="H21" s="20">
        <v>0</v>
      </c>
      <c r="I21" s="44">
        <f t="shared" si="0"/>
        <v>89526800</v>
      </c>
      <c r="J21" s="85">
        <v>89526800</v>
      </c>
      <c r="K21" s="86"/>
      <c r="L21" s="20">
        <v>0</v>
      </c>
      <c r="M21" s="46">
        <f t="shared" si="3"/>
        <v>89526800</v>
      </c>
    </row>
    <row r="22" spans="1:13" ht="23.25" hidden="1" customHeight="1" x14ac:dyDescent="0.25">
      <c r="A22" s="83" t="s">
        <v>32</v>
      </c>
      <c r="B22" s="84"/>
      <c r="C22" s="2" t="s">
        <v>33</v>
      </c>
      <c r="D22" s="19">
        <v>1966760</v>
      </c>
      <c r="E22" s="20">
        <v>0</v>
      </c>
      <c r="F22" s="45">
        <f t="shared" si="1"/>
        <v>1966760</v>
      </c>
      <c r="G22" s="19">
        <v>0</v>
      </c>
      <c r="H22" s="20">
        <v>0</v>
      </c>
      <c r="I22" s="44">
        <f t="shared" si="0"/>
        <v>0</v>
      </c>
      <c r="J22" s="85">
        <v>0</v>
      </c>
      <c r="K22" s="86"/>
      <c r="L22" s="20">
        <v>0</v>
      </c>
      <c r="M22" s="46">
        <f t="shared" si="3"/>
        <v>0</v>
      </c>
    </row>
    <row r="23" spans="1:13" ht="15" hidden="1" customHeight="1" x14ac:dyDescent="0.25">
      <c r="A23" s="83" t="s">
        <v>34</v>
      </c>
      <c r="B23" s="84"/>
      <c r="C23" s="2" t="s">
        <v>35</v>
      </c>
      <c r="D23" s="19">
        <v>1966760</v>
      </c>
      <c r="E23" s="20">
        <v>0</v>
      </c>
      <c r="F23" s="45">
        <f t="shared" si="1"/>
        <v>1966760</v>
      </c>
      <c r="G23" s="19">
        <v>0</v>
      </c>
      <c r="H23" s="20">
        <v>0</v>
      </c>
      <c r="I23" s="44">
        <f t="shared" si="0"/>
        <v>0</v>
      </c>
      <c r="J23" s="85">
        <v>0</v>
      </c>
      <c r="K23" s="86"/>
      <c r="L23" s="20">
        <v>0</v>
      </c>
      <c r="M23" s="46">
        <f t="shared" si="3"/>
        <v>0</v>
      </c>
    </row>
    <row r="24" spans="1:13" ht="23.25" hidden="1" customHeight="1" x14ac:dyDescent="0.25">
      <c r="A24" s="83" t="s">
        <v>36</v>
      </c>
      <c r="B24" s="84"/>
      <c r="C24" s="2" t="s">
        <v>37</v>
      </c>
      <c r="D24" s="19">
        <v>1966760</v>
      </c>
      <c r="E24" s="20">
        <v>0</v>
      </c>
      <c r="F24" s="45">
        <f t="shared" si="1"/>
        <v>1966760</v>
      </c>
      <c r="G24" s="19">
        <v>0</v>
      </c>
      <c r="H24" s="20">
        <v>0</v>
      </c>
      <c r="I24" s="44">
        <f t="shared" si="0"/>
        <v>0</v>
      </c>
      <c r="J24" s="85">
        <v>0</v>
      </c>
      <c r="K24" s="86"/>
      <c r="L24" s="20">
        <v>0</v>
      </c>
      <c r="M24" s="46">
        <f t="shared" si="3"/>
        <v>0</v>
      </c>
    </row>
    <row r="25" spans="1:13" ht="15" hidden="1" customHeight="1" x14ac:dyDescent="0.25">
      <c r="A25" s="83" t="s">
        <v>38</v>
      </c>
      <c r="B25" s="84"/>
      <c r="C25" s="2" t="s">
        <v>39</v>
      </c>
      <c r="D25" s="19">
        <v>65951460</v>
      </c>
      <c r="E25" s="20">
        <v>0</v>
      </c>
      <c r="F25" s="45">
        <f t="shared" si="1"/>
        <v>65951460</v>
      </c>
      <c r="G25" s="19">
        <v>74818000</v>
      </c>
      <c r="H25" s="20">
        <v>0</v>
      </c>
      <c r="I25" s="44">
        <f t="shared" si="0"/>
        <v>74818000</v>
      </c>
      <c r="J25" s="85">
        <v>62738000</v>
      </c>
      <c r="K25" s="86"/>
      <c r="L25" s="20">
        <v>0</v>
      </c>
      <c r="M25" s="46">
        <f t="shared" si="3"/>
        <v>62738000</v>
      </c>
    </row>
    <row r="26" spans="1:13" ht="23.25" hidden="1" customHeight="1" x14ac:dyDescent="0.25">
      <c r="A26" s="83" t="s">
        <v>40</v>
      </c>
      <c r="B26" s="84"/>
      <c r="C26" s="2" t="s">
        <v>41</v>
      </c>
      <c r="D26" s="19">
        <v>65738000</v>
      </c>
      <c r="E26" s="20">
        <v>0</v>
      </c>
      <c r="F26" s="45">
        <f t="shared" si="1"/>
        <v>65738000</v>
      </c>
      <c r="G26" s="19">
        <v>62738000</v>
      </c>
      <c r="H26" s="20">
        <v>0</v>
      </c>
      <c r="I26" s="44">
        <f t="shared" si="0"/>
        <v>62738000</v>
      </c>
      <c r="J26" s="85">
        <v>62738000</v>
      </c>
      <c r="K26" s="86"/>
      <c r="L26" s="20">
        <v>0</v>
      </c>
      <c r="M26" s="46">
        <f t="shared" si="3"/>
        <v>62738000</v>
      </c>
    </row>
    <row r="27" spans="1:13" ht="34.5" hidden="1" customHeight="1" x14ac:dyDescent="0.25">
      <c r="A27" s="83" t="s">
        <v>42</v>
      </c>
      <c r="B27" s="84"/>
      <c r="C27" s="2" t="s">
        <v>43</v>
      </c>
      <c r="D27" s="19">
        <v>65738000</v>
      </c>
      <c r="E27" s="20">
        <v>0</v>
      </c>
      <c r="F27" s="45">
        <f t="shared" si="1"/>
        <v>65738000</v>
      </c>
      <c r="G27" s="19">
        <v>62738000</v>
      </c>
      <c r="H27" s="20">
        <v>0</v>
      </c>
      <c r="I27" s="44">
        <f t="shared" si="0"/>
        <v>62738000</v>
      </c>
      <c r="J27" s="85">
        <v>62738000</v>
      </c>
      <c r="K27" s="86"/>
      <c r="L27" s="20">
        <v>0</v>
      </c>
      <c r="M27" s="46">
        <f t="shared" si="3"/>
        <v>62738000</v>
      </c>
    </row>
    <row r="28" spans="1:13" ht="23.25" hidden="1" customHeight="1" x14ac:dyDescent="0.25">
      <c r="A28" s="83" t="s">
        <v>44</v>
      </c>
      <c r="B28" s="84"/>
      <c r="C28" s="2" t="s">
        <v>45</v>
      </c>
      <c r="D28" s="19">
        <v>213460</v>
      </c>
      <c r="E28" s="20">
        <v>0</v>
      </c>
      <c r="F28" s="45">
        <f t="shared" si="1"/>
        <v>213460</v>
      </c>
      <c r="G28" s="19">
        <v>0</v>
      </c>
      <c r="H28" s="20">
        <v>0</v>
      </c>
      <c r="I28" s="44">
        <f t="shared" si="0"/>
        <v>0</v>
      </c>
      <c r="J28" s="85">
        <v>0</v>
      </c>
      <c r="K28" s="86"/>
      <c r="L28" s="20">
        <v>0</v>
      </c>
      <c r="M28" s="46">
        <f t="shared" si="3"/>
        <v>0</v>
      </c>
    </row>
    <row r="29" spans="1:13" ht="23.25" hidden="1" customHeight="1" x14ac:dyDescent="0.25">
      <c r="A29" s="83" t="s">
        <v>46</v>
      </c>
      <c r="B29" s="84"/>
      <c r="C29" s="2" t="s">
        <v>47</v>
      </c>
      <c r="D29" s="19">
        <v>213460</v>
      </c>
      <c r="E29" s="20">
        <v>0</v>
      </c>
      <c r="F29" s="45">
        <f t="shared" si="1"/>
        <v>213460</v>
      </c>
      <c r="G29" s="19">
        <v>0</v>
      </c>
      <c r="H29" s="20">
        <v>0</v>
      </c>
      <c r="I29" s="44">
        <f t="shared" si="0"/>
        <v>0</v>
      </c>
      <c r="J29" s="85">
        <v>0</v>
      </c>
      <c r="K29" s="86"/>
      <c r="L29" s="20">
        <v>0</v>
      </c>
      <c r="M29" s="46">
        <f t="shared" si="3"/>
        <v>0</v>
      </c>
    </row>
    <row r="30" spans="1:13" ht="15" hidden="1" customHeight="1" x14ac:dyDescent="0.25">
      <c r="A30" s="83" t="s">
        <v>48</v>
      </c>
      <c r="B30" s="84"/>
      <c r="C30" s="2" t="s">
        <v>49</v>
      </c>
      <c r="D30" s="19">
        <v>0</v>
      </c>
      <c r="E30" s="20">
        <v>0</v>
      </c>
      <c r="F30" s="45">
        <f t="shared" si="1"/>
        <v>0</v>
      </c>
      <c r="G30" s="19">
        <v>12080000</v>
      </c>
      <c r="H30" s="20">
        <v>0</v>
      </c>
      <c r="I30" s="44">
        <f t="shared" si="0"/>
        <v>12080000</v>
      </c>
      <c r="J30" s="85">
        <v>0</v>
      </c>
      <c r="K30" s="86"/>
      <c r="L30" s="20">
        <v>0</v>
      </c>
      <c r="M30" s="46">
        <f t="shared" si="3"/>
        <v>0</v>
      </c>
    </row>
    <row r="31" spans="1:13" ht="23.25" hidden="1" customHeight="1" x14ac:dyDescent="0.25">
      <c r="A31" s="83" t="s">
        <v>50</v>
      </c>
      <c r="B31" s="84"/>
      <c r="C31" s="2" t="s">
        <v>51</v>
      </c>
      <c r="D31" s="19">
        <v>0</v>
      </c>
      <c r="E31" s="20">
        <v>0</v>
      </c>
      <c r="F31" s="45">
        <f t="shared" si="1"/>
        <v>0</v>
      </c>
      <c r="G31" s="19">
        <v>12080000</v>
      </c>
      <c r="H31" s="20">
        <v>0</v>
      </c>
      <c r="I31" s="44">
        <f t="shared" si="0"/>
        <v>12080000</v>
      </c>
      <c r="J31" s="85">
        <v>0</v>
      </c>
      <c r="K31" s="86"/>
      <c r="L31" s="20">
        <v>0</v>
      </c>
      <c r="M31" s="46">
        <f t="shared" si="3"/>
        <v>0</v>
      </c>
    </row>
    <row r="32" spans="1:13" ht="15" customHeight="1" x14ac:dyDescent="0.25">
      <c r="A32" s="83" t="s">
        <v>52</v>
      </c>
      <c r="B32" s="84"/>
      <c r="C32" s="2" t="s">
        <v>53</v>
      </c>
      <c r="D32" s="19">
        <v>2011000</v>
      </c>
      <c r="E32" s="20">
        <f>E33</f>
        <v>-2011000</v>
      </c>
      <c r="F32" s="45">
        <f t="shared" si="1"/>
        <v>0</v>
      </c>
      <c r="G32" s="19">
        <v>2015000</v>
      </c>
      <c r="H32" s="20">
        <f>H33</f>
        <v>-2015000</v>
      </c>
      <c r="I32" s="44">
        <f t="shared" si="0"/>
        <v>0</v>
      </c>
      <c r="J32" s="85">
        <v>2017000</v>
      </c>
      <c r="K32" s="86"/>
      <c r="L32" s="20">
        <f>L33</f>
        <v>-2017000</v>
      </c>
      <c r="M32" s="46">
        <f t="shared" si="3"/>
        <v>0</v>
      </c>
    </row>
    <row r="33" spans="1:13" ht="45.75" customHeight="1" x14ac:dyDescent="0.25">
      <c r="A33" s="83" t="s">
        <v>54</v>
      </c>
      <c r="B33" s="84"/>
      <c r="C33" s="2" t="s">
        <v>55</v>
      </c>
      <c r="D33" s="19">
        <v>2011000</v>
      </c>
      <c r="E33" s="20">
        <f>E34</f>
        <v>-2011000</v>
      </c>
      <c r="F33" s="45">
        <f t="shared" si="1"/>
        <v>0</v>
      </c>
      <c r="G33" s="19">
        <v>2015000</v>
      </c>
      <c r="H33" s="20">
        <f>H34</f>
        <v>-2015000</v>
      </c>
      <c r="I33" s="44">
        <f t="shared" si="0"/>
        <v>0</v>
      </c>
      <c r="J33" s="85">
        <v>2017000</v>
      </c>
      <c r="K33" s="86"/>
      <c r="L33" s="20">
        <f>L34</f>
        <v>-2017000</v>
      </c>
      <c r="M33" s="46">
        <f t="shared" si="3"/>
        <v>0</v>
      </c>
    </row>
    <row r="34" spans="1:13" ht="45.75" customHeight="1" x14ac:dyDescent="0.25">
      <c r="A34" s="83" t="s">
        <v>56</v>
      </c>
      <c r="B34" s="84"/>
      <c r="C34" s="2" t="s">
        <v>57</v>
      </c>
      <c r="D34" s="19">
        <v>2011000</v>
      </c>
      <c r="E34" s="20">
        <v>-2011000</v>
      </c>
      <c r="F34" s="45">
        <f t="shared" si="1"/>
        <v>0</v>
      </c>
      <c r="G34" s="19">
        <v>2015000</v>
      </c>
      <c r="H34" s="20">
        <v>-2015000</v>
      </c>
      <c r="I34" s="44">
        <f t="shared" si="0"/>
        <v>0</v>
      </c>
      <c r="J34" s="85">
        <v>2017000</v>
      </c>
      <c r="K34" s="86"/>
      <c r="L34" s="24">
        <v>-2017000</v>
      </c>
      <c r="M34" s="46">
        <f t="shared" si="3"/>
        <v>0</v>
      </c>
    </row>
    <row r="35" spans="1:13" ht="15" customHeight="1" x14ac:dyDescent="0.25">
      <c r="A35" s="91" t="s">
        <v>58</v>
      </c>
      <c r="B35" s="92"/>
      <c r="C35" s="5" t="s">
        <v>59</v>
      </c>
      <c r="D35" s="61">
        <v>2239665295.1999998</v>
      </c>
      <c r="E35" s="38">
        <f>E36+E68+E77</f>
        <v>137271628.75999999</v>
      </c>
      <c r="F35" s="63">
        <f t="shared" si="1"/>
        <v>2376936923.96</v>
      </c>
      <c r="G35" s="61">
        <v>1367018710</v>
      </c>
      <c r="H35" s="38">
        <f>H36+H68+H77</f>
        <v>-71.840000000083819</v>
      </c>
      <c r="I35" s="64">
        <f t="shared" si="0"/>
        <v>1367018638.1600001</v>
      </c>
      <c r="J35" s="93">
        <v>1626561886</v>
      </c>
      <c r="K35" s="94"/>
      <c r="L35" s="38">
        <f>L36+L68+L77</f>
        <v>-54.020000000018626</v>
      </c>
      <c r="M35" s="65">
        <f>J35+L35</f>
        <v>1626561831.98</v>
      </c>
    </row>
    <row r="36" spans="1:13" ht="15" customHeight="1" x14ac:dyDescent="0.25">
      <c r="A36" s="83" t="s">
        <v>60</v>
      </c>
      <c r="B36" s="84"/>
      <c r="C36" s="2" t="s">
        <v>61</v>
      </c>
      <c r="D36" s="19">
        <v>2162638995.1999998</v>
      </c>
      <c r="E36" s="20">
        <f>E37+E44+E53+E56+E64</f>
        <v>144295677.56</v>
      </c>
      <c r="F36" s="45">
        <f t="shared" si="1"/>
        <v>2306934672.7599998</v>
      </c>
      <c r="G36" s="19">
        <v>1290371410</v>
      </c>
      <c r="H36" s="20">
        <f>H37+H44+H56+H64</f>
        <v>-71.840000000083819</v>
      </c>
      <c r="I36" s="44">
        <f t="shared" si="0"/>
        <v>1290371338.1600001</v>
      </c>
      <c r="J36" s="85">
        <v>1549817886</v>
      </c>
      <c r="K36" s="86"/>
      <c r="L36" s="20">
        <f>L37+L44+L56+L64</f>
        <v>-54.020000000018626</v>
      </c>
      <c r="M36" s="46">
        <f t="shared" ref="M36:M80" si="4">J36+L36</f>
        <v>1549817831.98</v>
      </c>
    </row>
    <row r="37" spans="1:13" ht="23.25" customHeight="1" x14ac:dyDescent="0.25">
      <c r="A37" s="83" t="s">
        <v>62</v>
      </c>
      <c r="B37" s="84"/>
      <c r="C37" s="2" t="s">
        <v>63</v>
      </c>
      <c r="D37" s="19">
        <v>1183821700</v>
      </c>
      <c r="E37" s="20">
        <f>E38+E39+E41</f>
        <v>-9017929</v>
      </c>
      <c r="F37" s="45">
        <f t="shared" si="1"/>
        <v>1174803771</v>
      </c>
      <c r="G37" s="19">
        <v>1189047030</v>
      </c>
      <c r="H37" s="20">
        <f>H38+H39+H41</f>
        <v>-1838000</v>
      </c>
      <c r="I37" s="44">
        <f t="shared" si="0"/>
        <v>1187209030</v>
      </c>
      <c r="J37" s="85">
        <v>1189047000</v>
      </c>
      <c r="K37" s="86"/>
      <c r="L37" s="20">
        <f>L38+L39+L41</f>
        <v>-838000</v>
      </c>
      <c r="M37" s="46">
        <f t="shared" si="4"/>
        <v>1188209000</v>
      </c>
    </row>
    <row r="38" spans="1:13" ht="34.5" customHeight="1" x14ac:dyDescent="0.25">
      <c r="A38" s="83" t="s">
        <v>64</v>
      </c>
      <c r="B38" s="84"/>
      <c r="C38" s="2" t="s">
        <v>65</v>
      </c>
      <c r="D38" s="19">
        <v>181890000</v>
      </c>
      <c r="E38" s="20">
        <v>-4441229</v>
      </c>
      <c r="F38" s="45">
        <f t="shared" si="1"/>
        <v>177448771</v>
      </c>
      <c r="G38" s="19">
        <v>183008000</v>
      </c>
      <c r="H38" s="20">
        <v>0</v>
      </c>
      <c r="I38" s="44">
        <f t="shared" si="0"/>
        <v>183008000</v>
      </c>
      <c r="J38" s="85">
        <v>183008000</v>
      </c>
      <c r="K38" s="86"/>
      <c r="L38" s="20">
        <v>0</v>
      </c>
      <c r="M38" s="46">
        <f t="shared" si="4"/>
        <v>183008000</v>
      </c>
    </row>
    <row r="39" spans="1:13" ht="45.75" customHeight="1" x14ac:dyDescent="0.25">
      <c r="A39" s="83" t="s">
        <v>66</v>
      </c>
      <c r="B39" s="84"/>
      <c r="C39" s="2" t="s">
        <v>67</v>
      </c>
      <c r="D39" s="19">
        <v>111248000</v>
      </c>
      <c r="E39" s="20">
        <v>-3727000</v>
      </c>
      <c r="F39" s="45">
        <f t="shared" si="1"/>
        <v>107521000</v>
      </c>
      <c r="G39" s="19">
        <v>115160030</v>
      </c>
      <c r="H39" s="20">
        <v>-1000000</v>
      </c>
      <c r="I39" s="44">
        <f t="shared" si="0"/>
        <v>114160030</v>
      </c>
      <c r="J39" s="85">
        <v>115160000</v>
      </c>
      <c r="K39" s="86"/>
      <c r="L39" s="20">
        <v>0</v>
      </c>
      <c r="M39" s="46">
        <f t="shared" si="4"/>
        <v>115160000</v>
      </c>
    </row>
    <row r="40" spans="1:13" ht="169.5" hidden="1" customHeight="1" x14ac:dyDescent="0.25">
      <c r="A40" s="83" t="s">
        <v>68</v>
      </c>
      <c r="B40" s="84"/>
      <c r="C40" s="2" t="s">
        <v>69</v>
      </c>
      <c r="D40" s="19">
        <v>20053000</v>
      </c>
      <c r="E40" s="20">
        <v>0</v>
      </c>
      <c r="F40" s="45">
        <f t="shared" si="1"/>
        <v>20053000</v>
      </c>
      <c r="G40" s="19">
        <v>20260000</v>
      </c>
      <c r="H40" s="20">
        <v>0</v>
      </c>
      <c r="I40" s="44">
        <f t="shared" si="0"/>
        <v>20260000</v>
      </c>
      <c r="J40" s="85">
        <v>20260000</v>
      </c>
      <c r="K40" s="86"/>
      <c r="L40" s="20">
        <v>0</v>
      </c>
      <c r="M40" s="46">
        <f t="shared" si="4"/>
        <v>20260000</v>
      </c>
    </row>
    <row r="41" spans="1:13" ht="135.75" customHeight="1" x14ac:dyDescent="0.25">
      <c r="A41" s="83" t="s">
        <v>70</v>
      </c>
      <c r="B41" s="84"/>
      <c r="C41" s="2" t="s">
        <v>71</v>
      </c>
      <c r="D41" s="19">
        <v>851657700</v>
      </c>
      <c r="E41" s="20">
        <v>-849700</v>
      </c>
      <c r="F41" s="45">
        <f t="shared" si="1"/>
        <v>850808000</v>
      </c>
      <c r="G41" s="19">
        <v>851646000</v>
      </c>
      <c r="H41" s="20">
        <v>-838000</v>
      </c>
      <c r="I41" s="44">
        <f t="shared" si="0"/>
        <v>850808000</v>
      </c>
      <c r="J41" s="85">
        <v>851646000</v>
      </c>
      <c r="K41" s="86"/>
      <c r="L41" s="20">
        <v>-838000</v>
      </c>
      <c r="M41" s="46">
        <f t="shared" si="4"/>
        <v>850808000</v>
      </c>
    </row>
    <row r="42" spans="1:13" ht="169.5" hidden="1" customHeight="1" x14ac:dyDescent="0.25">
      <c r="A42" s="83" t="s">
        <v>72</v>
      </c>
      <c r="B42" s="84"/>
      <c r="C42" s="2" t="s">
        <v>73</v>
      </c>
      <c r="D42" s="19">
        <v>2293000</v>
      </c>
      <c r="E42" s="20">
        <v>0</v>
      </c>
      <c r="F42" s="45">
        <f t="shared" si="1"/>
        <v>2293000</v>
      </c>
      <c r="G42" s="19">
        <v>2293000</v>
      </c>
      <c r="H42" s="20">
        <v>0</v>
      </c>
      <c r="I42" s="44">
        <f t="shared" si="0"/>
        <v>2293000</v>
      </c>
      <c r="J42" s="85">
        <v>2293000</v>
      </c>
      <c r="K42" s="86"/>
      <c r="L42" s="20">
        <v>0</v>
      </c>
      <c r="M42" s="46">
        <f t="shared" si="4"/>
        <v>2293000</v>
      </c>
    </row>
    <row r="43" spans="1:13" ht="45.75" hidden="1" customHeight="1" x14ac:dyDescent="0.25">
      <c r="A43" s="83" t="s">
        <v>74</v>
      </c>
      <c r="B43" s="84"/>
      <c r="C43" s="2" t="s">
        <v>75</v>
      </c>
      <c r="D43" s="19">
        <v>16680000</v>
      </c>
      <c r="E43" s="20">
        <v>0</v>
      </c>
      <c r="F43" s="45">
        <f t="shared" si="1"/>
        <v>16680000</v>
      </c>
      <c r="G43" s="19">
        <v>16680000</v>
      </c>
      <c r="H43" s="20">
        <v>0</v>
      </c>
      <c r="I43" s="44">
        <f t="shared" si="0"/>
        <v>16680000</v>
      </c>
      <c r="J43" s="85">
        <v>16680000</v>
      </c>
      <c r="K43" s="86"/>
      <c r="L43" s="20">
        <v>0</v>
      </c>
      <c r="M43" s="46">
        <f t="shared" si="4"/>
        <v>16680000</v>
      </c>
    </row>
    <row r="44" spans="1:13" ht="57" customHeight="1" x14ac:dyDescent="0.25">
      <c r="A44" s="83" t="s">
        <v>76</v>
      </c>
      <c r="B44" s="84"/>
      <c r="C44" s="2" t="s">
        <v>77</v>
      </c>
      <c r="D44" s="19">
        <v>92794110</v>
      </c>
      <c r="E44" s="20">
        <f>E46+E47+E48+E49</f>
        <v>2523929.33</v>
      </c>
      <c r="F44" s="45">
        <f t="shared" si="1"/>
        <v>95318039.329999998</v>
      </c>
      <c r="G44" s="19">
        <v>92794110</v>
      </c>
      <c r="H44" s="20">
        <f>H46+H47+H48+H49</f>
        <v>-71.84</v>
      </c>
      <c r="I44" s="44">
        <f t="shared" si="0"/>
        <v>92794038.159999996</v>
      </c>
      <c r="J44" s="85">
        <v>96777440</v>
      </c>
      <c r="K44" s="86"/>
      <c r="L44" s="20">
        <f>L46+L47+L48+L49</f>
        <v>-54.02</v>
      </c>
      <c r="M44" s="46">
        <f t="shared" si="4"/>
        <v>96777385.980000004</v>
      </c>
    </row>
    <row r="45" spans="1:13" ht="34.5" hidden="1" customHeight="1" x14ac:dyDescent="0.25">
      <c r="A45" s="83" t="s">
        <v>78</v>
      </c>
      <c r="B45" s="84"/>
      <c r="C45" s="2" t="s">
        <v>79</v>
      </c>
      <c r="D45" s="19">
        <v>8000</v>
      </c>
      <c r="E45" s="20">
        <v>0</v>
      </c>
      <c r="F45" s="45">
        <f t="shared" si="1"/>
        <v>8000</v>
      </c>
      <c r="G45" s="19">
        <v>8000</v>
      </c>
      <c r="H45" s="20">
        <v>0</v>
      </c>
      <c r="I45" s="44">
        <f t="shared" si="0"/>
        <v>8000</v>
      </c>
      <c r="J45" s="85">
        <v>8000</v>
      </c>
      <c r="K45" s="86"/>
      <c r="L45" s="21">
        <v>0</v>
      </c>
      <c r="M45" s="46">
        <f t="shared" si="4"/>
        <v>8000</v>
      </c>
    </row>
    <row r="46" spans="1:13" ht="75.75" customHeight="1" x14ac:dyDescent="0.25">
      <c r="A46" s="99" t="s">
        <v>554</v>
      </c>
      <c r="B46" s="84"/>
      <c r="C46" s="2">
        <v>310262970</v>
      </c>
      <c r="D46" s="19"/>
      <c r="E46" s="20">
        <v>725000</v>
      </c>
      <c r="F46" s="45">
        <f>D46+E46</f>
        <v>725000</v>
      </c>
      <c r="G46" s="19"/>
      <c r="H46" s="20">
        <v>0</v>
      </c>
      <c r="I46" s="44"/>
      <c r="J46" s="85"/>
      <c r="K46" s="86"/>
      <c r="L46" s="20">
        <v>0</v>
      </c>
      <c r="M46" s="46"/>
    </row>
    <row r="47" spans="1:13" ht="57" customHeight="1" x14ac:dyDescent="0.25">
      <c r="A47" s="83" t="s">
        <v>80</v>
      </c>
      <c r="B47" s="84"/>
      <c r="C47" s="2" t="s">
        <v>81</v>
      </c>
      <c r="D47" s="19">
        <v>21931000</v>
      </c>
      <c r="E47" s="20">
        <v>-12000</v>
      </c>
      <c r="F47" s="45">
        <f t="shared" si="1"/>
        <v>21919000</v>
      </c>
      <c r="G47" s="19">
        <v>21931000</v>
      </c>
      <c r="H47" s="20">
        <v>0</v>
      </c>
      <c r="I47" s="44">
        <f t="shared" si="0"/>
        <v>21931000</v>
      </c>
      <c r="J47" s="85">
        <v>21931000</v>
      </c>
      <c r="K47" s="86"/>
      <c r="L47" s="20">
        <v>0</v>
      </c>
      <c r="M47" s="46">
        <f t="shared" si="4"/>
        <v>21931000</v>
      </c>
    </row>
    <row r="48" spans="1:13" ht="34.5" customHeight="1" x14ac:dyDescent="0.25">
      <c r="A48" s="83" t="s">
        <v>82</v>
      </c>
      <c r="B48" s="84"/>
      <c r="C48" s="2" t="s">
        <v>83</v>
      </c>
      <c r="D48" s="19">
        <v>38683110</v>
      </c>
      <c r="E48" s="20">
        <v>-70.67</v>
      </c>
      <c r="F48" s="45">
        <f t="shared" si="1"/>
        <v>38683039.329999998</v>
      </c>
      <c r="G48" s="19">
        <v>38683110</v>
      </c>
      <c r="H48" s="20">
        <v>-71.84</v>
      </c>
      <c r="I48" s="44">
        <f t="shared" si="0"/>
        <v>38683038.159999996</v>
      </c>
      <c r="J48" s="85">
        <v>42666440</v>
      </c>
      <c r="K48" s="86"/>
      <c r="L48" s="20">
        <v>-54.02</v>
      </c>
      <c r="M48" s="46">
        <f t="shared" si="4"/>
        <v>42666385.979999997</v>
      </c>
    </row>
    <row r="49" spans="1:13" ht="45.75" customHeight="1" x14ac:dyDescent="0.25">
      <c r="A49" s="83" t="s">
        <v>84</v>
      </c>
      <c r="B49" s="84"/>
      <c r="C49" s="2" t="s">
        <v>85</v>
      </c>
      <c r="D49" s="19">
        <v>23968000</v>
      </c>
      <c r="E49" s="20">
        <v>1811000</v>
      </c>
      <c r="F49" s="45">
        <f t="shared" si="1"/>
        <v>25779000</v>
      </c>
      <c r="G49" s="19">
        <v>23968000</v>
      </c>
      <c r="H49" s="20">
        <v>0</v>
      </c>
      <c r="I49" s="44">
        <f t="shared" si="0"/>
        <v>23968000</v>
      </c>
      <c r="J49" s="85">
        <v>23968000</v>
      </c>
      <c r="K49" s="86"/>
      <c r="L49" s="20">
        <v>0</v>
      </c>
      <c r="M49" s="46">
        <f t="shared" si="4"/>
        <v>23968000</v>
      </c>
    </row>
    <row r="50" spans="1:13" ht="34.5" hidden="1" customHeight="1" x14ac:dyDescent="0.25">
      <c r="A50" s="83" t="s">
        <v>86</v>
      </c>
      <c r="B50" s="84"/>
      <c r="C50" s="2" t="s">
        <v>87</v>
      </c>
      <c r="D50" s="19">
        <v>8204000</v>
      </c>
      <c r="E50" s="20">
        <v>0</v>
      </c>
      <c r="F50" s="45">
        <f t="shared" si="1"/>
        <v>8204000</v>
      </c>
      <c r="G50" s="19">
        <v>8204000</v>
      </c>
      <c r="H50" s="20">
        <v>0</v>
      </c>
      <c r="I50" s="44">
        <f t="shared" si="0"/>
        <v>8204000</v>
      </c>
      <c r="J50" s="85">
        <v>8204000</v>
      </c>
      <c r="K50" s="86"/>
      <c r="L50" s="20">
        <v>0</v>
      </c>
      <c r="M50" s="46">
        <f t="shared" si="4"/>
        <v>8204000</v>
      </c>
    </row>
    <row r="51" spans="1:13" ht="57" hidden="1" customHeight="1" x14ac:dyDescent="0.25">
      <c r="A51" s="83" t="s">
        <v>88</v>
      </c>
      <c r="B51" s="84"/>
      <c r="C51" s="2" t="s">
        <v>89</v>
      </c>
      <c r="D51" s="19">
        <v>3000000</v>
      </c>
      <c r="E51" s="20">
        <v>0</v>
      </c>
      <c r="F51" s="45">
        <f t="shared" si="1"/>
        <v>3000000</v>
      </c>
      <c r="G51" s="19">
        <v>3000000</v>
      </c>
      <c r="H51" s="20">
        <v>0</v>
      </c>
      <c r="I51" s="44">
        <f t="shared" si="0"/>
        <v>3000000</v>
      </c>
      <c r="J51" s="85">
        <v>3000000</v>
      </c>
      <c r="K51" s="86"/>
      <c r="L51" s="20">
        <v>0</v>
      </c>
      <c r="M51" s="46">
        <f t="shared" si="4"/>
        <v>3000000</v>
      </c>
    </row>
    <row r="52" spans="1:13" ht="45.75" hidden="1" customHeight="1" x14ac:dyDescent="0.25">
      <c r="A52" s="83" t="s">
        <v>66</v>
      </c>
      <c r="B52" s="84"/>
      <c r="C52" s="2" t="s">
        <v>90</v>
      </c>
      <c r="D52" s="19">
        <v>3000000</v>
      </c>
      <c r="E52" s="20">
        <v>0</v>
      </c>
      <c r="F52" s="45">
        <f t="shared" si="1"/>
        <v>3000000</v>
      </c>
      <c r="G52" s="19">
        <v>3000000</v>
      </c>
      <c r="H52" s="20">
        <v>0</v>
      </c>
      <c r="I52" s="44">
        <f t="shared" si="0"/>
        <v>3000000</v>
      </c>
      <c r="J52" s="85">
        <v>3000000</v>
      </c>
      <c r="K52" s="86"/>
      <c r="L52" s="20">
        <v>0</v>
      </c>
      <c r="M52" s="46">
        <f t="shared" si="4"/>
        <v>3000000</v>
      </c>
    </row>
    <row r="53" spans="1:13" ht="23.25" customHeight="1" x14ac:dyDescent="0.25">
      <c r="A53" s="83" t="s">
        <v>91</v>
      </c>
      <c r="B53" s="84"/>
      <c r="C53" s="2" t="s">
        <v>92</v>
      </c>
      <c r="D53" s="19">
        <v>81200085.200000003</v>
      </c>
      <c r="E53" s="20">
        <f>E54+E55</f>
        <v>56540332.850000001</v>
      </c>
      <c r="F53" s="45">
        <f t="shared" si="1"/>
        <v>137740418.05000001</v>
      </c>
      <c r="G53" s="19">
        <v>0</v>
      </c>
      <c r="H53" s="20">
        <f>H54+H55</f>
        <v>0</v>
      </c>
      <c r="I53" s="44">
        <f t="shared" si="0"/>
        <v>0</v>
      </c>
      <c r="J53" s="85">
        <v>0</v>
      </c>
      <c r="K53" s="86"/>
      <c r="L53" s="20">
        <f>L54+L55</f>
        <v>0</v>
      </c>
      <c r="M53" s="46">
        <f t="shared" si="4"/>
        <v>0</v>
      </c>
    </row>
    <row r="54" spans="1:13" ht="45.75" customHeight="1" x14ac:dyDescent="0.25">
      <c r="A54" s="83" t="s">
        <v>93</v>
      </c>
      <c r="B54" s="84"/>
      <c r="C54" s="2" t="s">
        <v>94</v>
      </c>
      <c r="D54" s="19">
        <v>2288405.2000000002</v>
      </c>
      <c r="E54" s="20">
        <f>214085.18+9170712.67</f>
        <v>9384797.8499999996</v>
      </c>
      <c r="F54" s="45">
        <f t="shared" si="1"/>
        <v>11673203.050000001</v>
      </c>
      <c r="G54" s="19">
        <v>0</v>
      </c>
      <c r="H54" s="20">
        <v>0</v>
      </c>
      <c r="I54" s="44">
        <f t="shared" si="0"/>
        <v>0</v>
      </c>
      <c r="J54" s="85">
        <v>0</v>
      </c>
      <c r="K54" s="86"/>
      <c r="L54" s="20">
        <v>0</v>
      </c>
      <c r="M54" s="46">
        <f t="shared" si="4"/>
        <v>0</v>
      </c>
    </row>
    <row r="55" spans="1:13" ht="45.75" customHeight="1" x14ac:dyDescent="0.25">
      <c r="A55" s="83" t="s">
        <v>95</v>
      </c>
      <c r="B55" s="84"/>
      <c r="C55" s="2" t="s">
        <v>96</v>
      </c>
      <c r="D55" s="19">
        <v>78911680</v>
      </c>
      <c r="E55" s="20">
        <v>47155535</v>
      </c>
      <c r="F55" s="45">
        <f t="shared" si="1"/>
        <v>126067215</v>
      </c>
      <c r="G55" s="19">
        <v>0</v>
      </c>
      <c r="H55" s="20">
        <v>0</v>
      </c>
      <c r="I55" s="44">
        <f t="shared" si="0"/>
        <v>0</v>
      </c>
      <c r="J55" s="85">
        <v>0</v>
      </c>
      <c r="K55" s="86"/>
      <c r="L55" s="20">
        <v>0</v>
      </c>
      <c r="M55" s="46">
        <f t="shared" si="4"/>
        <v>0</v>
      </c>
    </row>
    <row r="56" spans="1:13" ht="34.5" customHeight="1" x14ac:dyDescent="0.25">
      <c r="A56" s="83" t="s">
        <v>97</v>
      </c>
      <c r="B56" s="84"/>
      <c r="C56" s="2" t="s">
        <v>98</v>
      </c>
      <c r="D56" s="19">
        <v>801823100</v>
      </c>
      <c r="E56" s="20">
        <f>E57+E58+E60+E61+E62</f>
        <v>93399644.38000001</v>
      </c>
      <c r="F56" s="45">
        <f t="shared" si="1"/>
        <v>895222744.38</v>
      </c>
      <c r="G56" s="19">
        <v>0</v>
      </c>
      <c r="H56" s="20">
        <f>H57+H58+H60+H61+H62</f>
        <v>0</v>
      </c>
      <c r="I56" s="44">
        <f t="shared" si="0"/>
        <v>0</v>
      </c>
      <c r="J56" s="85">
        <v>260993446</v>
      </c>
      <c r="K56" s="86"/>
      <c r="L56" s="20">
        <v>0</v>
      </c>
      <c r="M56" s="46">
        <f t="shared" si="4"/>
        <v>260993446</v>
      </c>
    </row>
    <row r="57" spans="1:13" ht="34.5" customHeight="1" x14ac:dyDescent="0.25">
      <c r="A57" s="99" t="s">
        <v>556</v>
      </c>
      <c r="B57" s="84"/>
      <c r="C57" s="10" t="s">
        <v>555</v>
      </c>
      <c r="D57" s="19">
        <v>0</v>
      </c>
      <c r="E57" s="20">
        <v>69884.259999999995</v>
      </c>
      <c r="F57" s="45">
        <f t="shared" si="1"/>
        <v>69884.259999999995</v>
      </c>
      <c r="G57" s="19">
        <v>0</v>
      </c>
      <c r="H57" s="20">
        <v>0</v>
      </c>
      <c r="I57" s="44">
        <v>0</v>
      </c>
      <c r="J57" s="85">
        <v>0</v>
      </c>
      <c r="K57" s="86"/>
      <c r="L57" s="24">
        <v>0</v>
      </c>
      <c r="M57" s="46">
        <f t="shared" si="4"/>
        <v>0</v>
      </c>
    </row>
    <row r="58" spans="1:13" ht="46.5" customHeight="1" x14ac:dyDescent="0.25">
      <c r="A58" s="99" t="s">
        <v>558</v>
      </c>
      <c r="B58" s="84"/>
      <c r="C58" s="9" t="s">
        <v>557</v>
      </c>
      <c r="D58" s="19">
        <v>0</v>
      </c>
      <c r="E58" s="20">
        <v>124745310.25</v>
      </c>
      <c r="F58" s="45">
        <f t="shared" si="1"/>
        <v>124745310.25</v>
      </c>
      <c r="G58" s="19">
        <v>0</v>
      </c>
      <c r="H58" s="20">
        <v>0</v>
      </c>
      <c r="I58" s="44">
        <v>0</v>
      </c>
      <c r="J58" s="85">
        <v>0</v>
      </c>
      <c r="K58" s="86"/>
      <c r="L58" s="24">
        <v>57500003</v>
      </c>
      <c r="M58" s="46">
        <f t="shared" si="4"/>
        <v>57500003</v>
      </c>
    </row>
    <row r="59" spans="1:13" ht="45.75" hidden="1" customHeight="1" x14ac:dyDescent="0.25">
      <c r="A59" s="83" t="s">
        <v>99</v>
      </c>
      <c r="B59" s="84"/>
      <c r="C59" s="2" t="s">
        <v>100</v>
      </c>
      <c r="D59" s="19">
        <v>8475892.8599999994</v>
      </c>
      <c r="E59" s="20">
        <v>0</v>
      </c>
      <c r="F59" s="45">
        <f t="shared" si="1"/>
        <v>8475892.8599999994</v>
      </c>
      <c r="G59" s="19">
        <v>0</v>
      </c>
      <c r="H59" s="20">
        <v>0</v>
      </c>
      <c r="I59" s="44">
        <f t="shared" si="0"/>
        <v>0</v>
      </c>
      <c r="J59" s="85">
        <v>0</v>
      </c>
      <c r="K59" s="86"/>
      <c r="L59" s="24">
        <v>0</v>
      </c>
      <c r="M59" s="46">
        <f t="shared" si="4"/>
        <v>0</v>
      </c>
    </row>
    <row r="60" spans="1:13" ht="34.5" hidden="1" customHeight="1" x14ac:dyDescent="0.25">
      <c r="A60" s="83" t="s">
        <v>101</v>
      </c>
      <c r="B60" s="84"/>
      <c r="C60" s="2" t="s">
        <v>102</v>
      </c>
      <c r="D60" s="19">
        <v>37384650</v>
      </c>
      <c r="E60" s="20">
        <v>0</v>
      </c>
      <c r="F60" s="45">
        <f t="shared" si="1"/>
        <v>37384650</v>
      </c>
      <c r="G60" s="19">
        <v>0</v>
      </c>
      <c r="H60" s="20">
        <v>0</v>
      </c>
      <c r="I60" s="44">
        <f t="shared" si="0"/>
        <v>0</v>
      </c>
      <c r="J60" s="85">
        <v>16020430</v>
      </c>
      <c r="K60" s="86"/>
      <c r="L60" s="37">
        <v>0</v>
      </c>
      <c r="M60" s="46">
        <f t="shared" si="4"/>
        <v>16020430</v>
      </c>
    </row>
    <row r="61" spans="1:13" ht="34.5" customHeight="1" x14ac:dyDescent="0.25">
      <c r="A61" s="83" t="s">
        <v>103</v>
      </c>
      <c r="B61" s="84"/>
      <c r="C61" s="2" t="s">
        <v>104</v>
      </c>
      <c r="D61" s="19">
        <v>658416700</v>
      </c>
      <c r="E61" s="20">
        <v>-31415550.129999999</v>
      </c>
      <c r="F61" s="45">
        <f t="shared" si="1"/>
        <v>627001149.87</v>
      </c>
      <c r="G61" s="19">
        <v>0</v>
      </c>
      <c r="H61" s="20">
        <v>0</v>
      </c>
      <c r="I61" s="44">
        <f t="shared" si="0"/>
        <v>0</v>
      </c>
      <c r="J61" s="85">
        <v>208498680</v>
      </c>
      <c r="K61" s="86"/>
      <c r="L61" s="24">
        <v>-57500010</v>
      </c>
      <c r="M61" s="46">
        <f t="shared" si="4"/>
        <v>150998670</v>
      </c>
    </row>
    <row r="62" spans="1:13" ht="23.25" hidden="1" customHeight="1" x14ac:dyDescent="0.25">
      <c r="A62" s="83" t="s">
        <v>105</v>
      </c>
      <c r="B62" s="84"/>
      <c r="C62" s="2" t="s">
        <v>106</v>
      </c>
      <c r="D62" s="19">
        <v>43524117.140000001</v>
      </c>
      <c r="E62" s="24">
        <v>0</v>
      </c>
      <c r="F62" s="45">
        <f t="shared" si="1"/>
        <v>43524117.140000001</v>
      </c>
      <c r="G62" s="19">
        <v>0</v>
      </c>
      <c r="H62" s="20">
        <v>0</v>
      </c>
      <c r="I62" s="44">
        <f t="shared" si="0"/>
        <v>0</v>
      </c>
      <c r="J62" s="85">
        <v>14045736</v>
      </c>
      <c r="K62" s="86"/>
      <c r="L62" s="24">
        <v>0</v>
      </c>
      <c r="M62" s="46">
        <f t="shared" si="4"/>
        <v>14045736</v>
      </c>
    </row>
    <row r="63" spans="1:13" ht="34.5" hidden="1" customHeight="1" x14ac:dyDescent="0.25">
      <c r="A63" s="83" t="s">
        <v>107</v>
      </c>
      <c r="B63" s="84"/>
      <c r="C63" s="2" t="s">
        <v>108</v>
      </c>
      <c r="D63" s="19">
        <v>54021740</v>
      </c>
      <c r="E63" s="20">
        <v>0</v>
      </c>
      <c r="F63" s="45">
        <f t="shared" si="1"/>
        <v>54021740</v>
      </c>
      <c r="G63" s="19">
        <v>0</v>
      </c>
      <c r="H63" s="20">
        <v>0</v>
      </c>
      <c r="I63" s="44">
        <f t="shared" si="0"/>
        <v>0</v>
      </c>
      <c r="J63" s="85">
        <v>22428600</v>
      </c>
      <c r="K63" s="86"/>
      <c r="L63" s="24">
        <v>0</v>
      </c>
      <c r="M63" s="46">
        <f t="shared" si="4"/>
        <v>22428600</v>
      </c>
    </row>
    <row r="64" spans="1:13" ht="15" customHeight="1" x14ac:dyDescent="0.25">
      <c r="A64" s="83" t="s">
        <v>109</v>
      </c>
      <c r="B64" s="84"/>
      <c r="C64" s="2" t="s">
        <v>110</v>
      </c>
      <c r="D64" s="19">
        <v>0</v>
      </c>
      <c r="E64" s="20">
        <f>E67</f>
        <v>849700</v>
      </c>
      <c r="F64" s="45">
        <f t="shared" si="1"/>
        <v>849700</v>
      </c>
      <c r="G64" s="19">
        <v>5530270</v>
      </c>
      <c r="H64" s="20">
        <f>H67+H66</f>
        <v>1838000</v>
      </c>
      <c r="I64" s="44">
        <f t="shared" si="0"/>
        <v>7368270</v>
      </c>
      <c r="J64" s="85">
        <v>0</v>
      </c>
      <c r="K64" s="86"/>
      <c r="L64" s="20">
        <f>L67</f>
        <v>838000</v>
      </c>
      <c r="M64" s="46">
        <f t="shared" si="4"/>
        <v>838000</v>
      </c>
    </row>
    <row r="65" spans="1:13" ht="102" hidden="1" customHeight="1" x14ac:dyDescent="0.25">
      <c r="A65" s="83" t="s">
        <v>111</v>
      </c>
      <c r="B65" s="84"/>
      <c r="C65" s="2" t="s">
        <v>112</v>
      </c>
      <c r="D65" s="19">
        <v>0</v>
      </c>
      <c r="E65" s="20">
        <v>0</v>
      </c>
      <c r="F65" s="45">
        <f t="shared" si="1"/>
        <v>0</v>
      </c>
      <c r="G65" s="19">
        <v>4530270</v>
      </c>
      <c r="H65" s="20">
        <v>0</v>
      </c>
      <c r="I65" s="44">
        <f t="shared" si="0"/>
        <v>4530270</v>
      </c>
      <c r="J65" s="85">
        <v>0</v>
      </c>
      <c r="K65" s="86"/>
      <c r="L65" s="20">
        <v>0</v>
      </c>
      <c r="M65" s="46">
        <f t="shared" si="4"/>
        <v>0</v>
      </c>
    </row>
    <row r="66" spans="1:13" ht="34.5" hidden="1" customHeight="1" x14ac:dyDescent="0.25">
      <c r="A66" s="83" t="s">
        <v>113</v>
      </c>
      <c r="B66" s="84"/>
      <c r="C66" s="2" t="s">
        <v>114</v>
      </c>
      <c r="D66" s="19">
        <v>0</v>
      </c>
      <c r="E66" s="20">
        <v>0</v>
      </c>
      <c r="F66" s="45">
        <f t="shared" si="1"/>
        <v>0</v>
      </c>
      <c r="G66" s="19">
        <v>1000000</v>
      </c>
      <c r="H66" s="20">
        <v>1000000</v>
      </c>
      <c r="I66" s="44">
        <f t="shared" si="0"/>
        <v>2000000</v>
      </c>
      <c r="J66" s="85">
        <v>0</v>
      </c>
      <c r="K66" s="86"/>
      <c r="L66" s="20">
        <v>0</v>
      </c>
      <c r="M66" s="46">
        <f t="shared" si="4"/>
        <v>0</v>
      </c>
    </row>
    <row r="67" spans="1:13" ht="196.5" customHeight="1" x14ac:dyDescent="0.25">
      <c r="A67" s="99" t="s">
        <v>553</v>
      </c>
      <c r="B67" s="84"/>
      <c r="C67" s="9" t="s">
        <v>552</v>
      </c>
      <c r="D67" s="19">
        <v>0</v>
      </c>
      <c r="E67" s="20">
        <v>849700</v>
      </c>
      <c r="F67" s="45">
        <f>D67+E67</f>
        <v>849700</v>
      </c>
      <c r="G67" s="19">
        <v>0</v>
      </c>
      <c r="H67" s="20">
        <v>838000</v>
      </c>
      <c r="I67" s="44">
        <f>G67+H67</f>
        <v>838000</v>
      </c>
      <c r="J67" s="85">
        <v>0</v>
      </c>
      <c r="K67" s="86"/>
      <c r="L67" s="20">
        <v>838000</v>
      </c>
      <c r="M67" s="46">
        <f>J67+L67</f>
        <v>838000</v>
      </c>
    </row>
    <row r="68" spans="1:13" ht="23.25" customHeight="1" x14ac:dyDescent="0.25">
      <c r="A68" s="83" t="s">
        <v>115</v>
      </c>
      <c r="B68" s="84"/>
      <c r="C68" s="2" t="s">
        <v>116</v>
      </c>
      <c r="D68" s="19">
        <v>53455000</v>
      </c>
      <c r="E68" s="20">
        <f>E69+E71+E73+E75</f>
        <v>-7021048.8000000007</v>
      </c>
      <c r="F68" s="45">
        <f t="shared" si="1"/>
        <v>46433951.200000003</v>
      </c>
      <c r="G68" s="19">
        <v>53076000</v>
      </c>
      <c r="H68" s="20">
        <f>H69+H71+H73+H75</f>
        <v>0</v>
      </c>
      <c r="I68" s="44">
        <f t="shared" si="0"/>
        <v>53076000</v>
      </c>
      <c r="J68" s="85">
        <v>53172700</v>
      </c>
      <c r="K68" s="86"/>
      <c r="L68" s="20">
        <f>L69+L71+L73+L75</f>
        <v>0</v>
      </c>
      <c r="M68" s="46">
        <f t="shared" si="4"/>
        <v>53172700</v>
      </c>
    </row>
    <row r="69" spans="1:13" ht="45.75" hidden="1" customHeight="1" x14ac:dyDescent="0.25">
      <c r="A69" s="83" t="s">
        <v>117</v>
      </c>
      <c r="B69" s="84"/>
      <c r="C69" s="2" t="s">
        <v>118</v>
      </c>
      <c r="D69" s="19">
        <v>1300000</v>
      </c>
      <c r="E69" s="20">
        <v>0</v>
      </c>
      <c r="F69" s="45">
        <f t="shared" si="1"/>
        <v>1300000</v>
      </c>
      <c r="G69" s="19">
        <v>1300000</v>
      </c>
      <c r="H69" s="20">
        <v>0</v>
      </c>
      <c r="I69" s="44">
        <f t="shared" si="0"/>
        <v>1300000</v>
      </c>
      <c r="J69" s="85">
        <v>1300000</v>
      </c>
      <c r="K69" s="86"/>
      <c r="L69" s="20">
        <v>0</v>
      </c>
      <c r="M69" s="46">
        <f t="shared" si="4"/>
        <v>1300000</v>
      </c>
    </row>
    <row r="70" spans="1:13" ht="15" hidden="1" customHeight="1" x14ac:dyDescent="0.25">
      <c r="A70" s="83" t="s">
        <v>119</v>
      </c>
      <c r="B70" s="84"/>
      <c r="C70" s="2" t="s">
        <v>120</v>
      </c>
      <c r="D70" s="19">
        <v>1300000</v>
      </c>
      <c r="E70" s="20">
        <v>0</v>
      </c>
      <c r="F70" s="45">
        <f t="shared" si="1"/>
        <v>1300000</v>
      </c>
      <c r="G70" s="19">
        <v>1300000</v>
      </c>
      <c r="H70" s="20">
        <v>0</v>
      </c>
      <c r="I70" s="44">
        <f t="shared" si="0"/>
        <v>1300000</v>
      </c>
      <c r="J70" s="85">
        <v>1300000</v>
      </c>
      <c r="K70" s="86"/>
      <c r="L70" s="20">
        <v>0</v>
      </c>
      <c r="M70" s="46">
        <f t="shared" si="4"/>
        <v>1300000</v>
      </c>
    </row>
    <row r="71" spans="1:13" ht="23.25" customHeight="1" x14ac:dyDescent="0.25">
      <c r="A71" s="83" t="s">
        <v>121</v>
      </c>
      <c r="B71" s="84"/>
      <c r="C71" s="2" t="s">
        <v>122</v>
      </c>
      <c r="D71" s="19">
        <v>50025000</v>
      </c>
      <c r="E71" s="20">
        <f>E72</f>
        <v>-8900348.8000000007</v>
      </c>
      <c r="F71" s="45">
        <f t="shared" si="1"/>
        <v>41124651.200000003</v>
      </c>
      <c r="G71" s="19">
        <v>49552100</v>
      </c>
      <c r="H71" s="20">
        <f>H72</f>
        <v>-1759400</v>
      </c>
      <c r="I71" s="44">
        <f t="shared" si="0"/>
        <v>47792700</v>
      </c>
      <c r="J71" s="85">
        <v>49552100</v>
      </c>
      <c r="K71" s="86"/>
      <c r="L71" s="20">
        <f>L72</f>
        <v>-1662700</v>
      </c>
      <c r="M71" s="46">
        <f t="shared" si="4"/>
        <v>47889400</v>
      </c>
    </row>
    <row r="72" spans="1:13" ht="34.5" customHeight="1" x14ac:dyDescent="0.25">
      <c r="A72" s="83" t="s">
        <v>123</v>
      </c>
      <c r="B72" s="84"/>
      <c r="C72" s="2" t="s">
        <v>124</v>
      </c>
      <c r="D72" s="19">
        <v>50025000</v>
      </c>
      <c r="E72" s="20">
        <f>-6900348.8-2000000</f>
        <v>-8900348.8000000007</v>
      </c>
      <c r="F72" s="45">
        <f t="shared" si="1"/>
        <v>41124651.200000003</v>
      </c>
      <c r="G72" s="19">
        <v>49552100</v>
      </c>
      <c r="H72" s="20">
        <v>-1759400</v>
      </c>
      <c r="I72" s="44">
        <f t="shared" si="0"/>
        <v>47792700</v>
      </c>
      <c r="J72" s="85">
        <v>49552100</v>
      </c>
      <c r="K72" s="86"/>
      <c r="L72" s="20">
        <v>-1662700</v>
      </c>
      <c r="M72" s="46">
        <f t="shared" si="4"/>
        <v>47889400</v>
      </c>
    </row>
    <row r="73" spans="1:13" ht="45" customHeight="1" x14ac:dyDescent="0.25">
      <c r="A73" s="83" t="s">
        <v>562</v>
      </c>
      <c r="B73" s="84"/>
      <c r="C73" s="15" t="s">
        <v>559</v>
      </c>
      <c r="D73" s="19">
        <v>0</v>
      </c>
      <c r="E73" s="20">
        <f>E74</f>
        <v>26000</v>
      </c>
      <c r="F73" s="45">
        <f>F74</f>
        <v>26000</v>
      </c>
      <c r="G73" s="19">
        <v>0</v>
      </c>
      <c r="H73" s="20">
        <v>0</v>
      </c>
      <c r="I73" s="44">
        <f t="shared" si="0"/>
        <v>0</v>
      </c>
      <c r="J73" s="85">
        <v>0</v>
      </c>
      <c r="K73" s="86"/>
      <c r="L73" s="20">
        <v>0</v>
      </c>
      <c r="M73" s="46">
        <f t="shared" si="4"/>
        <v>0</v>
      </c>
    </row>
    <row r="74" spans="1:13" ht="47.25" customHeight="1" x14ac:dyDescent="0.25">
      <c r="A74" s="83" t="s">
        <v>561</v>
      </c>
      <c r="B74" s="84"/>
      <c r="C74" s="15" t="s">
        <v>560</v>
      </c>
      <c r="D74" s="19">
        <v>0</v>
      </c>
      <c r="E74" s="20">
        <v>26000</v>
      </c>
      <c r="F74" s="45">
        <f t="shared" si="1"/>
        <v>26000</v>
      </c>
      <c r="G74" s="19">
        <v>0</v>
      </c>
      <c r="H74" s="20">
        <v>0</v>
      </c>
      <c r="I74" s="44">
        <f t="shared" si="0"/>
        <v>0</v>
      </c>
      <c r="J74" s="85">
        <v>0</v>
      </c>
      <c r="K74" s="86"/>
      <c r="L74" s="20">
        <v>0</v>
      </c>
      <c r="M74" s="46">
        <f t="shared" si="4"/>
        <v>0</v>
      </c>
    </row>
    <row r="75" spans="1:13" ht="34.5" customHeight="1" x14ac:dyDescent="0.25">
      <c r="A75" s="83" t="s">
        <v>125</v>
      </c>
      <c r="B75" s="84"/>
      <c r="C75" s="2" t="s">
        <v>126</v>
      </c>
      <c r="D75" s="19">
        <v>2130000</v>
      </c>
      <c r="E75" s="20">
        <f>E76</f>
        <v>1853300</v>
      </c>
      <c r="F75" s="45">
        <f t="shared" si="1"/>
        <v>3983300</v>
      </c>
      <c r="G75" s="19">
        <v>2223900</v>
      </c>
      <c r="H75" s="20">
        <f>H76</f>
        <v>1759400</v>
      </c>
      <c r="I75" s="44">
        <f t="shared" si="0"/>
        <v>3983300</v>
      </c>
      <c r="J75" s="85">
        <v>2320600</v>
      </c>
      <c r="K75" s="86"/>
      <c r="L75" s="20">
        <f>L76</f>
        <v>1662700</v>
      </c>
      <c r="M75" s="46">
        <f t="shared" si="4"/>
        <v>3983300</v>
      </c>
    </row>
    <row r="76" spans="1:13" ht="34.5" customHeight="1" x14ac:dyDescent="0.25">
      <c r="A76" s="83" t="s">
        <v>602</v>
      </c>
      <c r="B76" s="84"/>
      <c r="C76" s="2" t="s">
        <v>127</v>
      </c>
      <c r="D76" s="19">
        <v>2130000</v>
      </c>
      <c r="E76" s="20">
        <v>1853300</v>
      </c>
      <c r="F76" s="45">
        <f t="shared" si="1"/>
        <v>3983300</v>
      </c>
      <c r="G76" s="19">
        <v>2223900</v>
      </c>
      <c r="H76" s="20">
        <v>1759400</v>
      </c>
      <c r="I76" s="44">
        <f t="shared" si="0"/>
        <v>3983300</v>
      </c>
      <c r="J76" s="85">
        <v>2320600</v>
      </c>
      <c r="K76" s="86"/>
      <c r="L76" s="20">
        <v>1662700</v>
      </c>
      <c r="M76" s="46">
        <f t="shared" si="4"/>
        <v>3983300</v>
      </c>
    </row>
    <row r="77" spans="1:13" ht="15" customHeight="1" x14ac:dyDescent="0.25">
      <c r="A77" s="83" t="s">
        <v>128</v>
      </c>
      <c r="B77" s="84"/>
      <c r="C77" s="2" t="s">
        <v>129</v>
      </c>
      <c r="D77" s="19">
        <v>23571300</v>
      </c>
      <c r="E77" s="20">
        <f>E78</f>
        <v>-3000</v>
      </c>
      <c r="F77" s="45">
        <f t="shared" si="1"/>
        <v>23568300</v>
      </c>
      <c r="G77" s="19">
        <v>23571300</v>
      </c>
      <c r="H77" s="20">
        <v>0</v>
      </c>
      <c r="I77" s="44">
        <f t="shared" si="0"/>
        <v>23571300</v>
      </c>
      <c r="J77" s="85">
        <v>23571300</v>
      </c>
      <c r="K77" s="86"/>
      <c r="L77" s="20">
        <v>0</v>
      </c>
      <c r="M77" s="46">
        <f t="shared" si="4"/>
        <v>23571300</v>
      </c>
    </row>
    <row r="78" spans="1:13" ht="23.25" customHeight="1" x14ac:dyDescent="0.25">
      <c r="A78" s="83" t="s">
        <v>130</v>
      </c>
      <c r="B78" s="84"/>
      <c r="C78" s="2" t="s">
        <v>131</v>
      </c>
      <c r="D78" s="19">
        <v>23571300</v>
      </c>
      <c r="E78" s="20">
        <f>E79</f>
        <v>-3000</v>
      </c>
      <c r="F78" s="45">
        <f t="shared" si="1"/>
        <v>23568300</v>
      </c>
      <c r="G78" s="19">
        <v>23571300</v>
      </c>
      <c r="H78" s="20">
        <v>0</v>
      </c>
      <c r="I78" s="44">
        <f t="shared" si="0"/>
        <v>23571300</v>
      </c>
      <c r="J78" s="85">
        <v>23571300</v>
      </c>
      <c r="K78" s="86"/>
      <c r="L78" s="20">
        <v>0</v>
      </c>
      <c r="M78" s="46">
        <f t="shared" si="4"/>
        <v>23571300</v>
      </c>
    </row>
    <row r="79" spans="1:13" ht="15" customHeight="1" x14ac:dyDescent="0.25">
      <c r="A79" s="83" t="s">
        <v>132</v>
      </c>
      <c r="B79" s="84"/>
      <c r="C79" s="2" t="s">
        <v>133</v>
      </c>
      <c r="D79" s="19">
        <v>23221300</v>
      </c>
      <c r="E79" s="20">
        <f>F79-D79</f>
        <v>-3000</v>
      </c>
      <c r="F79" s="45">
        <v>23218300</v>
      </c>
      <c r="G79" s="19">
        <v>23221300</v>
      </c>
      <c r="H79" s="20">
        <v>0</v>
      </c>
      <c r="I79" s="44">
        <f t="shared" si="0"/>
        <v>23221300</v>
      </c>
      <c r="J79" s="85">
        <v>23221300</v>
      </c>
      <c r="K79" s="86"/>
      <c r="L79" s="20">
        <v>0</v>
      </c>
      <c r="M79" s="46">
        <f t="shared" si="4"/>
        <v>23221300</v>
      </c>
    </row>
    <row r="80" spans="1:13" ht="15" hidden="1" customHeight="1" x14ac:dyDescent="0.25">
      <c r="A80" s="83" t="s">
        <v>134</v>
      </c>
      <c r="B80" s="84"/>
      <c r="C80" s="2" t="s">
        <v>135</v>
      </c>
      <c r="D80" s="19">
        <v>350000</v>
      </c>
      <c r="E80" s="20">
        <v>0</v>
      </c>
      <c r="F80" s="45">
        <f t="shared" ref="F80:F144" si="5">D80+E80</f>
        <v>350000</v>
      </c>
      <c r="G80" s="19">
        <v>350000</v>
      </c>
      <c r="H80" s="20">
        <v>0</v>
      </c>
      <c r="I80" s="44">
        <f t="shared" si="0"/>
        <v>350000</v>
      </c>
      <c r="J80" s="85">
        <v>350000</v>
      </c>
      <c r="K80" s="86"/>
      <c r="L80" s="20">
        <v>0</v>
      </c>
      <c r="M80" s="46">
        <f t="shared" si="4"/>
        <v>350000</v>
      </c>
    </row>
    <row r="81" spans="1:13" ht="23.25" hidden="1" customHeight="1" x14ac:dyDescent="0.25">
      <c r="A81" s="91" t="s">
        <v>136</v>
      </c>
      <c r="B81" s="92"/>
      <c r="C81" s="5" t="s">
        <v>137</v>
      </c>
      <c r="D81" s="22">
        <v>16785000</v>
      </c>
      <c r="E81" s="38">
        <v>0</v>
      </c>
      <c r="F81" s="63">
        <f t="shared" si="5"/>
        <v>16785000</v>
      </c>
      <c r="G81" s="61">
        <v>16412000</v>
      </c>
      <c r="H81" s="38">
        <v>0</v>
      </c>
      <c r="I81" s="64">
        <f t="shared" ref="I81:I147" si="6">G81+H81</f>
        <v>16412000</v>
      </c>
      <c r="J81" s="93">
        <v>16433000</v>
      </c>
      <c r="K81" s="94"/>
      <c r="L81" s="38">
        <v>0</v>
      </c>
      <c r="M81" s="65">
        <f>J81+L81</f>
        <v>16433000</v>
      </c>
    </row>
    <row r="82" spans="1:13" ht="15" hidden="1" customHeight="1" x14ac:dyDescent="0.25">
      <c r="A82" s="83" t="s">
        <v>138</v>
      </c>
      <c r="B82" s="84"/>
      <c r="C82" s="2" t="s">
        <v>139</v>
      </c>
      <c r="D82" s="19">
        <v>7640000</v>
      </c>
      <c r="E82" s="20">
        <v>0</v>
      </c>
      <c r="F82" s="45">
        <f t="shared" si="5"/>
        <v>7640000</v>
      </c>
      <c r="G82" s="19">
        <v>7640000</v>
      </c>
      <c r="H82" s="20">
        <v>0</v>
      </c>
      <c r="I82" s="44">
        <f t="shared" si="6"/>
        <v>7640000</v>
      </c>
      <c r="J82" s="85">
        <v>7640000</v>
      </c>
      <c r="K82" s="86"/>
      <c r="L82" s="20">
        <v>0</v>
      </c>
      <c r="M82" s="46">
        <f t="shared" ref="M82:M91" si="7">J82+L82</f>
        <v>7640000</v>
      </c>
    </row>
    <row r="83" spans="1:13" ht="34.5" hidden="1" customHeight="1" x14ac:dyDescent="0.25">
      <c r="A83" s="83" t="s">
        <v>140</v>
      </c>
      <c r="B83" s="84"/>
      <c r="C83" s="2" t="s">
        <v>141</v>
      </c>
      <c r="D83" s="19">
        <v>7640000</v>
      </c>
      <c r="E83" s="20">
        <v>0</v>
      </c>
      <c r="F83" s="45">
        <f t="shared" si="5"/>
        <v>7640000</v>
      </c>
      <c r="G83" s="19">
        <v>7640000</v>
      </c>
      <c r="H83" s="20">
        <v>0</v>
      </c>
      <c r="I83" s="44">
        <f t="shared" si="6"/>
        <v>7640000</v>
      </c>
      <c r="J83" s="85">
        <v>7640000</v>
      </c>
      <c r="K83" s="86"/>
      <c r="L83" s="20">
        <v>0</v>
      </c>
      <c r="M83" s="46">
        <f t="shared" si="7"/>
        <v>7640000</v>
      </c>
    </row>
    <row r="84" spans="1:13" ht="23.25" hidden="1" customHeight="1" x14ac:dyDescent="0.25">
      <c r="A84" s="83" t="s">
        <v>142</v>
      </c>
      <c r="B84" s="84"/>
      <c r="C84" s="2" t="s">
        <v>143</v>
      </c>
      <c r="D84" s="19">
        <v>7640000</v>
      </c>
      <c r="E84" s="20">
        <v>0</v>
      </c>
      <c r="F84" s="45">
        <f t="shared" si="5"/>
        <v>7640000</v>
      </c>
      <c r="G84" s="19">
        <v>7640000</v>
      </c>
      <c r="H84" s="20">
        <v>0</v>
      </c>
      <c r="I84" s="44">
        <f t="shared" si="6"/>
        <v>7640000</v>
      </c>
      <c r="J84" s="85">
        <v>7640000</v>
      </c>
      <c r="K84" s="86"/>
      <c r="L84" s="20">
        <v>0</v>
      </c>
      <c r="M84" s="46">
        <f t="shared" si="7"/>
        <v>7640000</v>
      </c>
    </row>
    <row r="85" spans="1:13" ht="23.25" hidden="1" customHeight="1" x14ac:dyDescent="0.25">
      <c r="A85" s="83" t="s">
        <v>144</v>
      </c>
      <c r="B85" s="84"/>
      <c r="C85" s="2" t="s">
        <v>145</v>
      </c>
      <c r="D85" s="19">
        <v>6810000</v>
      </c>
      <c r="E85" s="20">
        <v>0</v>
      </c>
      <c r="F85" s="45">
        <f t="shared" si="5"/>
        <v>6810000</v>
      </c>
      <c r="G85" s="19">
        <v>6410000</v>
      </c>
      <c r="H85" s="20">
        <v>0</v>
      </c>
      <c r="I85" s="44">
        <f t="shared" si="6"/>
        <v>6410000</v>
      </c>
      <c r="J85" s="85">
        <v>6410000</v>
      </c>
      <c r="K85" s="86"/>
      <c r="L85" s="20">
        <v>0</v>
      </c>
      <c r="M85" s="46">
        <f t="shared" si="7"/>
        <v>6410000</v>
      </c>
    </row>
    <row r="86" spans="1:13" ht="23.25" hidden="1" customHeight="1" x14ac:dyDescent="0.25">
      <c r="A86" s="83" t="s">
        <v>146</v>
      </c>
      <c r="B86" s="84"/>
      <c r="C86" s="2" t="s">
        <v>147</v>
      </c>
      <c r="D86" s="19">
        <v>6810000</v>
      </c>
      <c r="E86" s="20">
        <v>0</v>
      </c>
      <c r="F86" s="45">
        <f t="shared" si="5"/>
        <v>6810000</v>
      </c>
      <c r="G86" s="19">
        <v>6410000</v>
      </c>
      <c r="H86" s="20">
        <v>0</v>
      </c>
      <c r="I86" s="44">
        <f t="shared" si="6"/>
        <v>6410000</v>
      </c>
      <c r="J86" s="85">
        <v>6410000</v>
      </c>
      <c r="K86" s="86"/>
      <c r="L86" s="20">
        <v>0</v>
      </c>
      <c r="M86" s="46">
        <f t="shared" si="7"/>
        <v>6410000</v>
      </c>
    </row>
    <row r="87" spans="1:13" ht="45.75" hidden="1" customHeight="1" x14ac:dyDescent="0.25">
      <c r="A87" s="83" t="s">
        <v>148</v>
      </c>
      <c r="B87" s="84"/>
      <c r="C87" s="2" t="s">
        <v>149</v>
      </c>
      <c r="D87" s="19">
        <v>400000</v>
      </c>
      <c r="E87" s="20">
        <v>0</v>
      </c>
      <c r="F87" s="45">
        <f t="shared" si="5"/>
        <v>400000</v>
      </c>
      <c r="G87" s="19">
        <v>0</v>
      </c>
      <c r="H87" s="20">
        <v>0</v>
      </c>
      <c r="I87" s="44">
        <f t="shared" si="6"/>
        <v>0</v>
      </c>
      <c r="J87" s="85">
        <v>0</v>
      </c>
      <c r="K87" s="86"/>
      <c r="L87" s="20">
        <v>0</v>
      </c>
      <c r="M87" s="46">
        <f t="shared" si="7"/>
        <v>0</v>
      </c>
    </row>
    <row r="88" spans="1:13" ht="42" hidden="1" customHeight="1" x14ac:dyDescent="0.25">
      <c r="A88" s="83" t="s">
        <v>603</v>
      </c>
      <c r="B88" s="84"/>
      <c r="C88" s="2" t="s">
        <v>150</v>
      </c>
      <c r="D88" s="19">
        <v>6410000</v>
      </c>
      <c r="E88" s="20">
        <v>0</v>
      </c>
      <c r="F88" s="45">
        <f t="shared" si="5"/>
        <v>6410000</v>
      </c>
      <c r="G88" s="19">
        <v>6410000</v>
      </c>
      <c r="H88" s="20">
        <v>0</v>
      </c>
      <c r="I88" s="44">
        <f t="shared" si="6"/>
        <v>6410000</v>
      </c>
      <c r="J88" s="85">
        <v>6410000</v>
      </c>
      <c r="K88" s="86"/>
      <c r="L88" s="20">
        <v>0</v>
      </c>
      <c r="M88" s="46">
        <f t="shared" si="7"/>
        <v>6410000</v>
      </c>
    </row>
    <row r="89" spans="1:13" ht="15" hidden="1" customHeight="1" x14ac:dyDescent="0.25">
      <c r="A89" s="83" t="s">
        <v>128</v>
      </c>
      <c r="B89" s="84"/>
      <c r="C89" s="2" t="s">
        <v>151</v>
      </c>
      <c r="D89" s="19">
        <v>2335000</v>
      </c>
      <c r="E89" s="20">
        <v>0</v>
      </c>
      <c r="F89" s="45">
        <f t="shared" si="5"/>
        <v>2335000</v>
      </c>
      <c r="G89" s="19">
        <v>2362000</v>
      </c>
      <c r="H89" s="20">
        <v>0</v>
      </c>
      <c r="I89" s="44">
        <f t="shared" si="6"/>
        <v>2362000</v>
      </c>
      <c r="J89" s="85">
        <v>2383000</v>
      </c>
      <c r="K89" s="86"/>
      <c r="L89" s="20">
        <v>0</v>
      </c>
      <c r="M89" s="46">
        <f t="shared" si="7"/>
        <v>2383000</v>
      </c>
    </row>
    <row r="90" spans="1:13" ht="45.75" hidden="1" customHeight="1" x14ac:dyDescent="0.25">
      <c r="A90" s="83" t="s">
        <v>152</v>
      </c>
      <c r="B90" s="84"/>
      <c r="C90" s="2" t="s">
        <v>153</v>
      </c>
      <c r="D90" s="19">
        <v>2335000</v>
      </c>
      <c r="E90" s="20">
        <v>0</v>
      </c>
      <c r="F90" s="45">
        <f t="shared" si="5"/>
        <v>2335000</v>
      </c>
      <c r="G90" s="19">
        <v>2362000</v>
      </c>
      <c r="H90" s="20">
        <v>0</v>
      </c>
      <c r="I90" s="44">
        <f t="shared" si="6"/>
        <v>2362000</v>
      </c>
      <c r="J90" s="85">
        <v>2383000</v>
      </c>
      <c r="K90" s="86"/>
      <c r="L90" s="20">
        <v>0</v>
      </c>
      <c r="M90" s="46">
        <f t="shared" si="7"/>
        <v>2383000</v>
      </c>
    </row>
    <row r="91" spans="1:13" ht="45.75" hidden="1" customHeight="1" x14ac:dyDescent="0.25">
      <c r="A91" s="83" t="s">
        <v>154</v>
      </c>
      <c r="B91" s="84"/>
      <c r="C91" s="2" t="s">
        <v>155</v>
      </c>
      <c r="D91" s="19">
        <v>2335000</v>
      </c>
      <c r="E91" s="20">
        <v>0</v>
      </c>
      <c r="F91" s="45">
        <f t="shared" si="5"/>
        <v>2335000</v>
      </c>
      <c r="G91" s="19">
        <v>2362000</v>
      </c>
      <c r="H91" s="20">
        <v>0</v>
      </c>
      <c r="I91" s="44">
        <f t="shared" si="6"/>
        <v>2362000</v>
      </c>
      <c r="J91" s="85">
        <v>2383000</v>
      </c>
      <c r="K91" s="86"/>
      <c r="L91" s="20">
        <v>0</v>
      </c>
      <c r="M91" s="46">
        <f t="shared" si="7"/>
        <v>2383000</v>
      </c>
    </row>
    <row r="92" spans="1:13" ht="15" customHeight="1" x14ac:dyDescent="0.25">
      <c r="A92" s="91" t="s">
        <v>156</v>
      </c>
      <c r="B92" s="92"/>
      <c r="C92" s="5" t="s">
        <v>157</v>
      </c>
      <c r="D92" s="22">
        <v>81865000</v>
      </c>
      <c r="E92" s="38">
        <f>E93+E101</f>
        <v>7459442.7999999998</v>
      </c>
      <c r="F92" s="63">
        <f t="shared" si="5"/>
        <v>89324442.799999997</v>
      </c>
      <c r="G92" s="61">
        <v>87947400</v>
      </c>
      <c r="H92" s="38">
        <f>H93+H101</f>
        <v>0</v>
      </c>
      <c r="I92" s="64">
        <f t="shared" si="6"/>
        <v>87947400</v>
      </c>
      <c r="J92" s="93">
        <v>274781400</v>
      </c>
      <c r="K92" s="94"/>
      <c r="L92" s="38">
        <f>L93+L101</f>
        <v>0</v>
      </c>
      <c r="M92" s="65">
        <f>J92+L92</f>
        <v>274781400</v>
      </c>
    </row>
    <row r="93" spans="1:13" ht="15" customHeight="1" x14ac:dyDescent="0.25">
      <c r="A93" s="83" t="s">
        <v>158</v>
      </c>
      <c r="B93" s="84"/>
      <c r="C93" s="2" t="s">
        <v>159</v>
      </c>
      <c r="D93" s="19">
        <v>46798300</v>
      </c>
      <c r="E93" s="20">
        <f>E94</f>
        <v>2287593</v>
      </c>
      <c r="F93" s="45">
        <f t="shared" si="5"/>
        <v>49085893</v>
      </c>
      <c r="G93" s="19">
        <v>46838300</v>
      </c>
      <c r="H93" s="20">
        <v>0</v>
      </c>
      <c r="I93" s="44">
        <f t="shared" si="6"/>
        <v>46838300</v>
      </c>
      <c r="J93" s="85">
        <v>233672300</v>
      </c>
      <c r="K93" s="86"/>
      <c r="L93" s="20">
        <v>0</v>
      </c>
      <c r="M93" s="46">
        <f t="shared" ref="M93:M104" si="8">J93+L93</f>
        <v>233672300</v>
      </c>
    </row>
    <row r="94" spans="1:13" ht="34.5" customHeight="1" x14ac:dyDescent="0.25">
      <c r="A94" s="83" t="s">
        <v>160</v>
      </c>
      <c r="B94" s="84"/>
      <c r="C94" s="2" t="s">
        <v>161</v>
      </c>
      <c r="D94" s="19">
        <v>46798300</v>
      </c>
      <c r="E94" s="20">
        <f>E96</f>
        <v>2287593</v>
      </c>
      <c r="F94" s="45">
        <f t="shared" si="5"/>
        <v>49085893</v>
      </c>
      <c r="G94" s="19">
        <v>46838300</v>
      </c>
      <c r="H94" s="20">
        <v>0</v>
      </c>
      <c r="I94" s="44">
        <f t="shared" si="6"/>
        <v>46838300</v>
      </c>
      <c r="J94" s="85">
        <v>46838300</v>
      </c>
      <c r="K94" s="86"/>
      <c r="L94" s="20">
        <v>0</v>
      </c>
      <c r="M94" s="46">
        <f t="shared" si="8"/>
        <v>46838300</v>
      </c>
    </row>
    <row r="95" spans="1:13" ht="23.25" hidden="1" customHeight="1" x14ac:dyDescent="0.25">
      <c r="A95" s="83" t="s">
        <v>162</v>
      </c>
      <c r="B95" s="84"/>
      <c r="C95" s="2" t="s">
        <v>163</v>
      </c>
      <c r="D95" s="19">
        <v>3411600</v>
      </c>
      <c r="E95" s="20">
        <v>0</v>
      </c>
      <c r="F95" s="45">
        <f t="shared" si="5"/>
        <v>3411600</v>
      </c>
      <c r="G95" s="19">
        <v>3411600</v>
      </c>
      <c r="H95" s="20">
        <v>0</v>
      </c>
      <c r="I95" s="44">
        <f t="shared" si="6"/>
        <v>3411600</v>
      </c>
      <c r="J95" s="85">
        <v>3411600</v>
      </c>
      <c r="K95" s="86"/>
      <c r="L95" s="20">
        <v>0</v>
      </c>
      <c r="M95" s="46">
        <f t="shared" si="8"/>
        <v>3411600</v>
      </c>
    </row>
    <row r="96" spans="1:13" ht="34.5" customHeight="1" x14ac:dyDescent="0.25">
      <c r="A96" s="83" t="s">
        <v>164</v>
      </c>
      <c r="B96" s="84"/>
      <c r="C96" s="2" t="s">
        <v>165</v>
      </c>
      <c r="D96" s="19">
        <v>43386700</v>
      </c>
      <c r="E96" s="20">
        <f>2987593-700000</f>
        <v>2287593</v>
      </c>
      <c r="F96" s="45">
        <f t="shared" si="5"/>
        <v>45674293</v>
      </c>
      <c r="G96" s="19">
        <v>43426700</v>
      </c>
      <c r="H96" s="20">
        <v>0</v>
      </c>
      <c r="I96" s="44">
        <f t="shared" si="6"/>
        <v>43426700</v>
      </c>
      <c r="J96" s="85">
        <v>43426700</v>
      </c>
      <c r="K96" s="86"/>
      <c r="L96" s="20">
        <v>0</v>
      </c>
      <c r="M96" s="46">
        <f t="shared" si="8"/>
        <v>43426700</v>
      </c>
    </row>
    <row r="97" spans="1:13" ht="45.75" hidden="1" customHeight="1" x14ac:dyDescent="0.25">
      <c r="A97" s="83" t="s">
        <v>166</v>
      </c>
      <c r="B97" s="84"/>
      <c r="C97" s="2" t="s">
        <v>167</v>
      </c>
      <c r="D97" s="19">
        <v>0</v>
      </c>
      <c r="E97" s="20">
        <v>0</v>
      </c>
      <c r="F97" s="45">
        <f t="shared" si="5"/>
        <v>0</v>
      </c>
      <c r="G97" s="19">
        <v>0</v>
      </c>
      <c r="H97" s="20">
        <v>0</v>
      </c>
      <c r="I97" s="44">
        <f t="shared" si="6"/>
        <v>0</v>
      </c>
      <c r="J97" s="85">
        <v>176834000</v>
      </c>
      <c r="K97" s="86"/>
      <c r="L97" s="20">
        <v>0</v>
      </c>
      <c r="M97" s="46">
        <f t="shared" si="8"/>
        <v>176834000</v>
      </c>
    </row>
    <row r="98" spans="1:13" ht="23.25" hidden="1" customHeight="1" x14ac:dyDescent="0.25">
      <c r="A98" s="83" t="s">
        <v>168</v>
      </c>
      <c r="B98" s="84"/>
      <c r="C98" s="2" t="s">
        <v>169</v>
      </c>
      <c r="D98" s="19">
        <v>0</v>
      </c>
      <c r="E98" s="20">
        <v>0</v>
      </c>
      <c r="F98" s="45">
        <f t="shared" si="5"/>
        <v>0</v>
      </c>
      <c r="G98" s="19">
        <v>0</v>
      </c>
      <c r="H98" s="20">
        <v>0</v>
      </c>
      <c r="I98" s="44">
        <f t="shared" si="6"/>
        <v>0</v>
      </c>
      <c r="J98" s="85">
        <v>176834000</v>
      </c>
      <c r="K98" s="86"/>
      <c r="L98" s="20">
        <v>0</v>
      </c>
      <c r="M98" s="46">
        <f t="shared" si="8"/>
        <v>176834000</v>
      </c>
    </row>
    <row r="99" spans="1:13" ht="15" hidden="1" customHeight="1" x14ac:dyDescent="0.25">
      <c r="A99" s="83" t="s">
        <v>170</v>
      </c>
      <c r="B99" s="84"/>
      <c r="C99" s="2" t="s">
        <v>171</v>
      </c>
      <c r="D99" s="19">
        <v>0</v>
      </c>
      <c r="E99" s="20">
        <v>0</v>
      </c>
      <c r="F99" s="45">
        <f t="shared" si="5"/>
        <v>0</v>
      </c>
      <c r="G99" s="19">
        <v>0</v>
      </c>
      <c r="H99" s="20">
        <v>0</v>
      </c>
      <c r="I99" s="44">
        <f t="shared" si="6"/>
        <v>0</v>
      </c>
      <c r="J99" s="85">
        <v>10000000</v>
      </c>
      <c r="K99" s="86"/>
      <c r="L99" s="20">
        <v>0</v>
      </c>
      <c r="M99" s="46">
        <f t="shared" si="8"/>
        <v>10000000</v>
      </c>
    </row>
    <row r="100" spans="1:13" ht="23.25" hidden="1" customHeight="1" x14ac:dyDescent="0.25">
      <c r="A100" s="83" t="s">
        <v>172</v>
      </c>
      <c r="B100" s="84"/>
      <c r="C100" s="2" t="s">
        <v>173</v>
      </c>
      <c r="D100" s="19">
        <v>0</v>
      </c>
      <c r="E100" s="20">
        <v>0</v>
      </c>
      <c r="F100" s="45">
        <f t="shared" si="5"/>
        <v>0</v>
      </c>
      <c r="G100" s="19">
        <v>0</v>
      </c>
      <c r="H100" s="20">
        <v>0</v>
      </c>
      <c r="I100" s="44">
        <f t="shared" si="6"/>
        <v>0</v>
      </c>
      <c r="J100" s="85">
        <v>10000000</v>
      </c>
      <c r="K100" s="86"/>
      <c r="L100" s="20">
        <v>0</v>
      </c>
      <c r="M100" s="46">
        <f t="shared" si="8"/>
        <v>10000000</v>
      </c>
    </row>
    <row r="101" spans="1:13" ht="15" customHeight="1" x14ac:dyDescent="0.25">
      <c r="A101" s="83" t="s">
        <v>174</v>
      </c>
      <c r="B101" s="84"/>
      <c r="C101" s="2" t="s">
        <v>175</v>
      </c>
      <c r="D101" s="19">
        <v>35066700</v>
      </c>
      <c r="E101" s="20">
        <f>E102</f>
        <v>5171849.8</v>
      </c>
      <c r="F101" s="45">
        <f t="shared" si="5"/>
        <v>40238549.799999997</v>
      </c>
      <c r="G101" s="19">
        <v>41109100</v>
      </c>
      <c r="H101" s="20">
        <v>0</v>
      </c>
      <c r="I101" s="44">
        <f t="shared" si="6"/>
        <v>41109100</v>
      </c>
      <c r="J101" s="85">
        <v>41109100</v>
      </c>
      <c r="K101" s="86"/>
      <c r="L101" s="20">
        <v>0</v>
      </c>
      <c r="M101" s="46">
        <f t="shared" si="8"/>
        <v>41109100</v>
      </c>
    </row>
    <row r="102" spans="1:13" ht="23.25" customHeight="1" x14ac:dyDescent="0.25">
      <c r="A102" s="83" t="s">
        <v>176</v>
      </c>
      <c r="B102" s="84"/>
      <c r="C102" s="2" t="s">
        <v>177</v>
      </c>
      <c r="D102" s="19">
        <v>35066700</v>
      </c>
      <c r="E102" s="20">
        <f>E104</f>
        <v>5171849.8</v>
      </c>
      <c r="F102" s="45">
        <f t="shared" si="5"/>
        <v>40238549.799999997</v>
      </c>
      <c r="G102" s="19">
        <v>41109100</v>
      </c>
      <c r="H102" s="20">
        <v>0</v>
      </c>
      <c r="I102" s="44">
        <f t="shared" si="6"/>
        <v>41109100</v>
      </c>
      <c r="J102" s="85">
        <v>41109100</v>
      </c>
      <c r="K102" s="86"/>
      <c r="L102" s="20">
        <v>0</v>
      </c>
      <c r="M102" s="46">
        <f t="shared" si="8"/>
        <v>41109100</v>
      </c>
    </row>
    <row r="103" spans="1:13" ht="34.5" hidden="1" customHeight="1" x14ac:dyDescent="0.25">
      <c r="A103" s="83" t="s">
        <v>178</v>
      </c>
      <c r="B103" s="84"/>
      <c r="C103" s="2" t="s">
        <v>179</v>
      </c>
      <c r="D103" s="19">
        <v>100000</v>
      </c>
      <c r="E103" s="20">
        <v>0</v>
      </c>
      <c r="F103" s="45">
        <f t="shared" si="5"/>
        <v>100000</v>
      </c>
      <c r="G103" s="19">
        <v>300000</v>
      </c>
      <c r="H103" s="20">
        <v>0</v>
      </c>
      <c r="I103" s="44">
        <f t="shared" si="6"/>
        <v>300000</v>
      </c>
      <c r="J103" s="85">
        <v>300000</v>
      </c>
      <c r="K103" s="86"/>
      <c r="L103" s="20">
        <v>0</v>
      </c>
      <c r="M103" s="46">
        <f t="shared" si="8"/>
        <v>300000</v>
      </c>
    </row>
    <row r="104" spans="1:13" ht="54" customHeight="1" x14ac:dyDescent="0.25">
      <c r="A104" s="95" t="s">
        <v>604</v>
      </c>
      <c r="B104" s="96"/>
      <c r="C104" s="2" t="s">
        <v>180</v>
      </c>
      <c r="D104" s="19">
        <v>34966700</v>
      </c>
      <c r="E104" s="25">
        <f>3421849.8+1500000+250000</f>
        <v>5171849.8</v>
      </c>
      <c r="F104" s="45">
        <f t="shared" si="5"/>
        <v>40138549.799999997</v>
      </c>
      <c r="G104" s="19">
        <v>40809100</v>
      </c>
      <c r="H104" s="20">
        <v>0</v>
      </c>
      <c r="I104" s="44">
        <f t="shared" si="6"/>
        <v>40809100</v>
      </c>
      <c r="J104" s="85">
        <v>40809100</v>
      </c>
      <c r="K104" s="86"/>
      <c r="L104" s="20">
        <v>0</v>
      </c>
      <c r="M104" s="46">
        <f t="shared" si="8"/>
        <v>40809100</v>
      </c>
    </row>
    <row r="105" spans="1:13" ht="23.25" hidden="1" customHeight="1" x14ac:dyDescent="0.25">
      <c r="A105" s="91" t="s">
        <v>181</v>
      </c>
      <c r="B105" s="92"/>
      <c r="C105" s="5" t="s">
        <v>182</v>
      </c>
      <c r="D105" s="22">
        <v>1424000</v>
      </c>
      <c r="E105" s="38">
        <v>0</v>
      </c>
      <c r="F105" s="63">
        <f t="shared" si="5"/>
        <v>1424000</v>
      </c>
      <c r="G105" s="61">
        <v>1424000</v>
      </c>
      <c r="H105" s="38">
        <v>0</v>
      </c>
      <c r="I105" s="64">
        <f t="shared" si="6"/>
        <v>1424000</v>
      </c>
      <c r="J105" s="93">
        <v>1424000</v>
      </c>
      <c r="K105" s="94"/>
      <c r="L105" s="38">
        <v>0</v>
      </c>
      <c r="M105" s="65">
        <f>J105+L105</f>
        <v>1424000</v>
      </c>
    </row>
    <row r="106" spans="1:13" ht="23.25" hidden="1" customHeight="1" x14ac:dyDescent="0.25">
      <c r="A106" s="83" t="s">
        <v>183</v>
      </c>
      <c r="B106" s="84"/>
      <c r="C106" s="2" t="s">
        <v>184</v>
      </c>
      <c r="D106" s="19">
        <v>120000</v>
      </c>
      <c r="E106" s="20">
        <v>0</v>
      </c>
      <c r="F106" s="45">
        <f t="shared" si="5"/>
        <v>120000</v>
      </c>
      <c r="G106" s="19">
        <v>120000</v>
      </c>
      <c r="H106" s="20">
        <v>0</v>
      </c>
      <c r="I106" s="44">
        <f t="shared" si="6"/>
        <v>120000</v>
      </c>
      <c r="J106" s="85">
        <v>120000</v>
      </c>
      <c r="K106" s="86"/>
      <c r="L106" s="20">
        <v>0</v>
      </c>
      <c r="M106" s="46">
        <f t="shared" ref="M106:M111" si="9">J106+L106</f>
        <v>120000</v>
      </c>
    </row>
    <row r="107" spans="1:13" ht="23.25" hidden="1" customHeight="1" x14ac:dyDescent="0.25">
      <c r="A107" s="83" t="s">
        <v>185</v>
      </c>
      <c r="B107" s="84"/>
      <c r="C107" s="2" t="s">
        <v>186</v>
      </c>
      <c r="D107" s="19">
        <v>120000</v>
      </c>
      <c r="E107" s="20">
        <v>0</v>
      </c>
      <c r="F107" s="45">
        <f t="shared" si="5"/>
        <v>120000</v>
      </c>
      <c r="G107" s="19">
        <v>120000</v>
      </c>
      <c r="H107" s="20">
        <v>0</v>
      </c>
      <c r="I107" s="44">
        <f t="shared" si="6"/>
        <v>120000</v>
      </c>
      <c r="J107" s="85">
        <v>120000</v>
      </c>
      <c r="K107" s="86"/>
      <c r="L107" s="20">
        <v>0</v>
      </c>
      <c r="M107" s="46">
        <f t="shared" si="9"/>
        <v>120000</v>
      </c>
    </row>
    <row r="108" spans="1:13" ht="23.25" hidden="1" customHeight="1" x14ac:dyDescent="0.25">
      <c r="A108" s="83" t="s">
        <v>187</v>
      </c>
      <c r="B108" s="84"/>
      <c r="C108" s="2" t="s">
        <v>188</v>
      </c>
      <c r="D108" s="19">
        <v>120000</v>
      </c>
      <c r="E108" s="20">
        <v>0</v>
      </c>
      <c r="F108" s="45">
        <f t="shared" si="5"/>
        <v>120000</v>
      </c>
      <c r="G108" s="19">
        <v>120000</v>
      </c>
      <c r="H108" s="20">
        <v>0</v>
      </c>
      <c r="I108" s="44">
        <f t="shared" si="6"/>
        <v>120000</v>
      </c>
      <c r="J108" s="85">
        <v>120000</v>
      </c>
      <c r="K108" s="86"/>
      <c r="L108" s="20">
        <v>0</v>
      </c>
      <c r="M108" s="46">
        <f t="shared" si="9"/>
        <v>120000</v>
      </c>
    </row>
    <row r="109" spans="1:13" ht="34.5" hidden="1" customHeight="1" x14ac:dyDescent="0.25">
      <c r="A109" s="83" t="s">
        <v>189</v>
      </c>
      <c r="B109" s="84"/>
      <c r="C109" s="2" t="s">
        <v>190</v>
      </c>
      <c r="D109" s="19">
        <v>1304000</v>
      </c>
      <c r="E109" s="20">
        <v>0</v>
      </c>
      <c r="F109" s="45">
        <f t="shared" si="5"/>
        <v>1304000</v>
      </c>
      <c r="G109" s="19">
        <v>1304000</v>
      </c>
      <c r="H109" s="20">
        <v>0</v>
      </c>
      <c r="I109" s="44">
        <f t="shared" si="6"/>
        <v>1304000</v>
      </c>
      <c r="J109" s="85">
        <v>1304000</v>
      </c>
      <c r="K109" s="86"/>
      <c r="L109" s="20">
        <v>0</v>
      </c>
      <c r="M109" s="46">
        <f t="shared" si="9"/>
        <v>1304000</v>
      </c>
    </row>
    <row r="110" spans="1:13" ht="23.25" hidden="1" customHeight="1" x14ac:dyDescent="0.25">
      <c r="A110" s="83" t="s">
        <v>191</v>
      </c>
      <c r="B110" s="84"/>
      <c r="C110" s="2" t="s">
        <v>192</v>
      </c>
      <c r="D110" s="19">
        <v>1304000</v>
      </c>
      <c r="E110" s="20">
        <v>0</v>
      </c>
      <c r="F110" s="45">
        <f t="shared" si="5"/>
        <v>1304000</v>
      </c>
      <c r="G110" s="19">
        <v>1304000</v>
      </c>
      <c r="H110" s="20">
        <v>0</v>
      </c>
      <c r="I110" s="44">
        <f t="shared" si="6"/>
        <v>1304000</v>
      </c>
      <c r="J110" s="85">
        <v>1304000</v>
      </c>
      <c r="K110" s="86"/>
      <c r="L110" s="20">
        <v>0</v>
      </c>
      <c r="M110" s="46">
        <f t="shared" si="9"/>
        <v>1304000</v>
      </c>
    </row>
    <row r="111" spans="1:13" ht="34.5" hidden="1" customHeight="1" x14ac:dyDescent="0.25">
      <c r="A111" s="83" t="s">
        <v>193</v>
      </c>
      <c r="B111" s="84"/>
      <c r="C111" s="2" t="s">
        <v>194</v>
      </c>
      <c r="D111" s="19">
        <v>1304000</v>
      </c>
      <c r="E111" s="20">
        <v>0</v>
      </c>
      <c r="F111" s="45">
        <f t="shared" si="5"/>
        <v>1304000</v>
      </c>
      <c r="G111" s="19">
        <v>1304000</v>
      </c>
      <c r="H111" s="20">
        <v>0</v>
      </c>
      <c r="I111" s="44">
        <f t="shared" si="6"/>
        <v>1304000</v>
      </c>
      <c r="J111" s="85">
        <v>1304000</v>
      </c>
      <c r="K111" s="86"/>
      <c r="L111" s="20">
        <v>0</v>
      </c>
      <c r="M111" s="46">
        <f t="shared" si="9"/>
        <v>1304000</v>
      </c>
    </row>
    <row r="112" spans="1:13" ht="23.25" hidden="1" customHeight="1" x14ac:dyDescent="0.25">
      <c r="A112" s="91" t="s">
        <v>195</v>
      </c>
      <c r="B112" s="92"/>
      <c r="C112" s="5" t="s">
        <v>196</v>
      </c>
      <c r="D112" s="22">
        <v>1133000</v>
      </c>
      <c r="E112" s="38">
        <v>0</v>
      </c>
      <c r="F112" s="63">
        <f t="shared" si="5"/>
        <v>1133000</v>
      </c>
      <c r="G112" s="61">
        <v>1133000</v>
      </c>
      <c r="H112" s="38">
        <v>0</v>
      </c>
      <c r="I112" s="64">
        <f t="shared" si="6"/>
        <v>1133000</v>
      </c>
      <c r="J112" s="93">
        <v>1133000</v>
      </c>
      <c r="K112" s="94"/>
      <c r="L112" s="38">
        <v>0</v>
      </c>
      <c r="M112" s="65">
        <f>J112+L112</f>
        <v>1133000</v>
      </c>
    </row>
    <row r="113" spans="1:13" ht="15" hidden="1" customHeight="1" x14ac:dyDescent="0.25">
      <c r="A113" s="83" t="s">
        <v>197</v>
      </c>
      <c r="B113" s="84"/>
      <c r="C113" s="2" t="s">
        <v>198</v>
      </c>
      <c r="D113" s="19">
        <v>633000</v>
      </c>
      <c r="E113" s="20">
        <v>0</v>
      </c>
      <c r="F113" s="45">
        <f t="shared" si="5"/>
        <v>633000</v>
      </c>
      <c r="G113" s="19">
        <v>633000</v>
      </c>
      <c r="H113" s="20">
        <v>0</v>
      </c>
      <c r="I113" s="44">
        <f t="shared" si="6"/>
        <v>633000</v>
      </c>
      <c r="J113" s="85">
        <v>633000</v>
      </c>
      <c r="K113" s="86"/>
      <c r="L113" s="20">
        <v>0</v>
      </c>
      <c r="M113" s="46">
        <f t="shared" ref="M113:M120" si="10">J113+L113</f>
        <v>633000</v>
      </c>
    </row>
    <row r="114" spans="1:13" ht="23.25" hidden="1" customHeight="1" x14ac:dyDescent="0.25">
      <c r="A114" s="83" t="s">
        <v>199</v>
      </c>
      <c r="B114" s="84"/>
      <c r="C114" s="2" t="s">
        <v>200</v>
      </c>
      <c r="D114" s="19">
        <v>583000</v>
      </c>
      <c r="E114" s="20">
        <v>0</v>
      </c>
      <c r="F114" s="45">
        <f t="shared" si="5"/>
        <v>583000</v>
      </c>
      <c r="G114" s="19">
        <v>583000</v>
      </c>
      <c r="H114" s="20">
        <v>0</v>
      </c>
      <c r="I114" s="44">
        <f t="shared" si="6"/>
        <v>583000</v>
      </c>
      <c r="J114" s="85">
        <v>583000</v>
      </c>
      <c r="K114" s="86"/>
      <c r="L114" s="20">
        <v>0</v>
      </c>
      <c r="M114" s="46">
        <f t="shared" si="10"/>
        <v>583000</v>
      </c>
    </row>
    <row r="115" spans="1:13" ht="23.25" hidden="1" customHeight="1" x14ac:dyDescent="0.25">
      <c r="A115" s="83" t="s">
        <v>201</v>
      </c>
      <c r="B115" s="84"/>
      <c r="C115" s="2" t="s">
        <v>202</v>
      </c>
      <c r="D115" s="19">
        <v>583000</v>
      </c>
      <c r="E115" s="20">
        <v>0</v>
      </c>
      <c r="F115" s="45">
        <f t="shared" si="5"/>
        <v>583000</v>
      </c>
      <c r="G115" s="19">
        <v>583000</v>
      </c>
      <c r="H115" s="20">
        <v>0</v>
      </c>
      <c r="I115" s="44">
        <f t="shared" si="6"/>
        <v>583000</v>
      </c>
      <c r="J115" s="85">
        <v>583000</v>
      </c>
      <c r="K115" s="86"/>
      <c r="L115" s="20">
        <v>0</v>
      </c>
      <c r="M115" s="46">
        <f t="shared" si="10"/>
        <v>583000</v>
      </c>
    </row>
    <row r="116" spans="1:13" ht="23.25" hidden="1" customHeight="1" x14ac:dyDescent="0.25">
      <c r="A116" s="83" t="s">
        <v>203</v>
      </c>
      <c r="B116" s="84"/>
      <c r="C116" s="2" t="s">
        <v>204</v>
      </c>
      <c r="D116" s="19">
        <v>50000</v>
      </c>
      <c r="E116" s="20">
        <v>0</v>
      </c>
      <c r="F116" s="45">
        <f t="shared" si="5"/>
        <v>50000</v>
      </c>
      <c r="G116" s="19">
        <v>50000</v>
      </c>
      <c r="H116" s="20">
        <v>0</v>
      </c>
      <c r="I116" s="44">
        <f t="shared" si="6"/>
        <v>50000</v>
      </c>
      <c r="J116" s="85">
        <v>50000</v>
      </c>
      <c r="K116" s="86"/>
      <c r="L116" s="20">
        <v>0</v>
      </c>
      <c r="M116" s="46">
        <f t="shared" si="10"/>
        <v>50000</v>
      </c>
    </row>
    <row r="117" spans="1:13" ht="15" hidden="1" customHeight="1" x14ac:dyDescent="0.25">
      <c r="A117" s="83" t="s">
        <v>205</v>
      </c>
      <c r="B117" s="84"/>
      <c r="C117" s="2" t="s">
        <v>206</v>
      </c>
      <c r="D117" s="19">
        <v>50000</v>
      </c>
      <c r="E117" s="20">
        <v>0</v>
      </c>
      <c r="F117" s="45">
        <f t="shared" si="5"/>
        <v>50000</v>
      </c>
      <c r="G117" s="19">
        <v>50000</v>
      </c>
      <c r="H117" s="20">
        <v>0</v>
      </c>
      <c r="I117" s="44">
        <f t="shared" si="6"/>
        <v>50000</v>
      </c>
      <c r="J117" s="85">
        <v>50000</v>
      </c>
      <c r="K117" s="86"/>
      <c r="L117" s="20">
        <v>0</v>
      </c>
      <c r="M117" s="46">
        <f t="shared" si="10"/>
        <v>50000</v>
      </c>
    </row>
    <row r="118" spans="1:13" ht="23.25" hidden="1" customHeight="1" x14ac:dyDescent="0.25">
      <c r="A118" s="83" t="s">
        <v>207</v>
      </c>
      <c r="B118" s="84"/>
      <c r="C118" s="2" t="s">
        <v>208</v>
      </c>
      <c r="D118" s="19">
        <v>500000</v>
      </c>
      <c r="E118" s="20">
        <v>0</v>
      </c>
      <c r="F118" s="45">
        <f t="shared" si="5"/>
        <v>500000</v>
      </c>
      <c r="G118" s="19">
        <v>500000</v>
      </c>
      <c r="H118" s="20">
        <v>0</v>
      </c>
      <c r="I118" s="44">
        <f t="shared" si="6"/>
        <v>500000</v>
      </c>
      <c r="J118" s="85">
        <v>500000</v>
      </c>
      <c r="K118" s="86"/>
      <c r="L118" s="20">
        <v>0</v>
      </c>
      <c r="M118" s="46">
        <f t="shared" si="10"/>
        <v>500000</v>
      </c>
    </row>
    <row r="119" spans="1:13" ht="34.5" hidden="1" customHeight="1" x14ac:dyDescent="0.25">
      <c r="A119" s="83" t="s">
        <v>209</v>
      </c>
      <c r="B119" s="84"/>
      <c r="C119" s="2" t="s">
        <v>210</v>
      </c>
      <c r="D119" s="19">
        <v>500000</v>
      </c>
      <c r="E119" s="20">
        <v>0</v>
      </c>
      <c r="F119" s="45">
        <f t="shared" si="5"/>
        <v>500000</v>
      </c>
      <c r="G119" s="19">
        <v>500000</v>
      </c>
      <c r="H119" s="20">
        <v>0</v>
      </c>
      <c r="I119" s="44">
        <f t="shared" si="6"/>
        <v>500000</v>
      </c>
      <c r="J119" s="85">
        <v>500000</v>
      </c>
      <c r="K119" s="86"/>
      <c r="L119" s="20">
        <v>0</v>
      </c>
      <c r="M119" s="46">
        <f t="shared" si="10"/>
        <v>500000</v>
      </c>
    </row>
    <row r="120" spans="1:13" ht="23.25" hidden="1" customHeight="1" x14ac:dyDescent="0.25">
      <c r="A120" s="83" t="s">
        <v>211</v>
      </c>
      <c r="B120" s="84"/>
      <c r="C120" s="2" t="s">
        <v>212</v>
      </c>
      <c r="D120" s="19">
        <v>500000</v>
      </c>
      <c r="E120" s="20">
        <v>0</v>
      </c>
      <c r="F120" s="45">
        <f t="shared" si="5"/>
        <v>500000</v>
      </c>
      <c r="G120" s="19">
        <v>500000</v>
      </c>
      <c r="H120" s="20">
        <v>0</v>
      </c>
      <c r="I120" s="44">
        <f t="shared" si="6"/>
        <v>500000</v>
      </c>
      <c r="J120" s="85">
        <v>500000</v>
      </c>
      <c r="K120" s="86"/>
      <c r="L120" s="20">
        <v>0</v>
      </c>
      <c r="M120" s="46">
        <f t="shared" si="10"/>
        <v>500000</v>
      </c>
    </row>
    <row r="121" spans="1:13" ht="23.25" customHeight="1" x14ac:dyDescent="0.25">
      <c r="A121" s="91" t="s">
        <v>213</v>
      </c>
      <c r="B121" s="92"/>
      <c r="C121" s="5" t="s">
        <v>214</v>
      </c>
      <c r="D121" s="22">
        <v>69901200</v>
      </c>
      <c r="E121" s="38">
        <f>E122+E141</f>
        <v>95559</v>
      </c>
      <c r="F121" s="63">
        <f t="shared" si="5"/>
        <v>69996759</v>
      </c>
      <c r="G121" s="61">
        <v>67909500</v>
      </c>
      <c r="H121" s="38">
        <v>0</v>
      </c>
      <c r="I121" s="64">
        <f t="shared" si="6"/>
        <v>67909500</v>
      </c>
      <c r="J121" s="93">
        <v>65809500</v>
      </c>
      <c r="K121" s="94"/>
      <c r="L121" s="38">
        <v>0</v>
      </c>
      <c r="M121" s="65">
        <f>J121+L121</f>
        <v>65809500</v>
      </c>
    </row>
    <row r="122" spans="1:13" ht="23.25" customHeight="1" x14ac:dyDescent="0.25">
      <c r="A122" s="83" t="s">
        <v>215</v>
      </c>
      <c r="B122" s="84"/>
      <c r="C122" s="2" t="s">
        <v>216</v>
      </c>
      <c r="D122" s="19">
        <v>22659500</v>
      </c>
      <c r="E122" s="20">
        <f>E123+E130</f>
        <v>0</v>
      </c>
      <c r="F122" s="45">
        <f t="shared" si="5"/>
        <v>22659500</v>
      </c>
      <c r="G122" s="19">
        <v>20767800</v>
      </c>
      <c r="H122" s="20">
        <v>0</v>
      </c>
      <c r="I122" s="44">
        <f t="shared" si="6"/>
        <v>20767800</v>
      </c>
      <c r="J122" s="85">
        <v>18667800</v>
      </c>
      <c r="K122" s="86"/>
      <c r="L122" s="20">
        <v>0</v>
      </c>
      <c r="M122" s="46">
        <f t="shared" ref="M122:M161" si="11">J122+L122</f>
        <v>18667800</v>
      </c>
    </row>
    <row r="123" spans="1:13" ht="45.75" customHeight="1" x14ac:dyDescent="0.25">
      <c r="A123" s="83" t="s">
        <v>217</v>
      </c>
      <c r="B123" s="84"/>
      <c r="C123" s="2" t="s">
        <v>218</v>
      </c>
      <c r="D123" s="19">
        <v>2050000</v>
      </c>
      <c r="E123" s="20">
        <f>E124+E125</f>
        <v>40000</v>
      </c>
      <c r="F123" s="45">
        <f t="shared" si="5"/>
        <v>2090000</v>
      </c>
      <c r="G123" s="19">
        <v>400000</v>
      </c>
      <c r="H123" s="20">
        <v>0</v>
      </c>
      <c r="I123" s="44">
        <f t="shared" si="6"/>
        <v>400000</v>
      </c>
      <c r="J123" s="85">
        <v>300000</v>
      </c>
      <c r="K123" s="86"/>
      <c r="L123" s="20">
        <v>0</v>
      </c>
      <c r="M123" s="46">
        <f t="shared" si="11"/>
        <v>300000</v>
      </c>
    </row>
    <row r="124" spans="1:13" ht="45.75" customHeight="1" x14ac:dyDescent="0.25">
      <c r="A124" s="83" t="s">
        <v>229</v>
      </c>
      <c r="B124" s="84"/>
      <c r="C124" s="15" t="s">
        <v>563</v>
      </c>
      <c r="D124" s="19">
        <v>0</v>
      </c>
      <c r="E124" s="20">
        <v>10000</v>
      </c>
      <c r="F124" s="45">
        <f t="shared" si="5"/>
        <v>10000</v>
      </c>
      <c r="G124" s="19">
        <v>0</v>
      </c>
      <c r="H124" s="20">
        <v>0</v>
      </c>
      <c r="I124" s="44">
        <f t="shared" si="6"/>
        <v>0</v>
      </c>
      <c r="J124" s="85">
        <v>0</v>
      </c>
      <c r="K124" s="86"/>
      <c r="L124" s="20">
        <v>0</v>
      </c>
      <c r="M124" s="46">
        <f t="shared" si="11"/>
        <v>0</v>
      </c>
    </row>
    <row r="125" spans="1:13" ht="45.75" customHeight="1" x14ac:dyDescent="0.25">
      <c r="A125" s="83" t="s">
        <v>566</v>
      </c>
      <c r="B125" s="84"/>
      <c r="C125" s="15" t="s">
        <v>564</v>
      </c>
      <c r="D125" s="19">
        <v>0</v>
      </c>
      <c r="E125" s="20">
        <v>30000</v>
      </c>
      <c r="F125" s="45">
        <f t="shared" si="5"/>
        <v>30000</v>
      </c>
      <c r="G125" s="19">
        <v>0</v>
      </c>
      <c r="H125" s="20">
        <v>0</v>
      </c>
      <c r="I125" s="44">
        <f t="shared" si="6"/>
        <v>0</v>
      </c>
      <c r="J125" s="85">
        <v>0</v>
      </c>
      <c r="K125" s="86"/>
      <c r="L125" s="20">
        <v>0</v>
      </c>
      <c r="M125" s="46">
        <f t="shared" si="11"/>
        <v>0</v>
      </c>
    </row>
    <row r="126" spans="1:13" ht="57" hidden="1" customHeight="1" x14ac:dyDescent="0.25">
      <c r="A126" s="83" t="s">
        <v>219</v>
      </c>
      <c r="B126" s="84"/>
      <c r="C126" s="2" t="s">
        <v>220</v>
      </c>
      <c r="D126" s="19">
        <v>2050000</v>
      </c>
      <c r="E126" s="20">
        <v>0</v>
      </c>
      <c r="F126" s="45">
        <f t="shared" si="5"/>
        <v>2050000</v>
      </c>
      <c r="G126" s="19">
        <v>400000</v>
      </c>
      <c r="H126" s="20">
        <v>0</v>
      </c>
      <c r="I126" s="44">
        <f t="shared" si="6"/>
        <v>400000</v>
      </c>
      <c r="J126" s="85">
        <v>300000</v>
      </c>
      <c r="K126" s="86"/>
      <c r="L126" s="20">
        <v>0</v>
      </c>
      <c r="M126" s="46">
        <f t="shared" si="11"/>
        <v>300000</v>
      </c>
    </row>
    <row r="127" spans="1:13" ht="34.5" hidden="1" customHeight="1" x14ac:dyDescent="0.25">
      <c r="A127" s="83" t="s">
        <v>221</v>
      </c>
      <c r="B127" s="84"/>
      <c r="C127" s="2" t="s">
        <v>222</v>
      </c>
      <c r="D127" s="19">
        <v>510000</v>
      </c>
      <c r="E127" s="20">
        <v>0</v>
      </c>
      <c r="F127" s="45">
        <f t="shared" si="5"/>
        <v>510000</v>
      </c>
      <c r="G127" s="19">
        <v>510000</v>
      </c>
      <c r="H127" s="20">
        <v>0</v>
      </c>
      <c r="I127" s="44">
        <f t="shared" si="6"/>
        <v>510000</v>
      </c>
      <c r="J127" s="85">
        <v>510000</v>
      </c>
      <c r="K127" s="86"/>
      <c r="L127" s="20">
        <v>0</v>
      </c>
      <c r="M127" s="46">
        <f t="shared" si="11"/>
        <v>510000</v>
      </c>
    </row>
    <row r="128" spans="1:13" ht="23.25" hidden="1" customHeight="1" x14ac:dyDescent="0.25">
      <c r="A128" s="83" t="s">
        <v>223</v>
      </c>
      <c r="B128" s="84"/>
      <c r="C128" s="2" t="s">
        <v>224</v>
      </c>
      <c r="D128" s="19">
        <v>100000</v>
      </c>
      <c r="E128" s="20">
        <v>0</v>
      </c>
      <c r="F128" s="45">
        <f t="shared" si="5"/>
        <v>100000</v>
      </c>
      <c r="G128" s="19">
        <v>100000</v>
      </c>
      <c r="H128" s="20">
        <v>0</v>
      </c>
      <c r="I128" s="44">
        <f t="shared" si="6"/>
        <v>100000</v>
      </c>
      <c r="J128" s="85">
        <v>100000</v>
      </c>
      <c r="K128" s="86"/>
      <c r="L128" s="20">
        <v>0</v>
      </c>
      <c r="M128" s="46">
        <f t="shared" si="11"/>
        <v>100000</v>
      </c>
    </row>
    <row r="129" spans="1:13" ht="34.5" hidden="1" customHeight="1" x14ac:dyDescent="0.25">
      <c r="A129" s="83" t="s">
        <v>225</v>
      </c>
      <c r="B129" s="84"/>
      <c r="C129" s="2" t="s">
        <v>226</v>
      </c>
      <c r="D129" s="19">
        <v>410000</v>
      </c>
      <c r="E129" s="20">
        <v>0</v>
      </c>
      <c r="F129" s="45">
        <f t="shared" si="5"/>
        <v>410000</v>
      </c>
      <c r="G129" s="19">
        <v>410000</v>
      </c>
      <c r="H129" s="20">
        <v>0</v>
      </c>
      <c r="I129" s="44">
        <f t="shared" si="6"/>
        <v>410000</v>
      </c>
      <c r="J129" s="85">
        <v>410000</v>
      </c>
      <c r="K129" s="86"/>
      <c r="L129" s="20">
        <v>0</v>
      </c>
      <c r="M129" s="46">
        <f t="shared" si="11"/>
        <v>410000</v>
      </c>
    </row>
    <row r="130" spans="1:13" ht="34.5" customHeight="1" x14ac:dyDescent="0.25">
      <c r="A130" s="83" t="s">
        <v>227</v>
      </c>
      <c r="B130" s="84"/>
      <c r="C130" s="2" t="s">
        <v>228</v>
      </c>
      <c r="D130" s="19">
        <v>100000</v>
      </c>
      <c r="E130" s="20">
        <f>E131+E132</f>
        <v>-40000</v>
      </c>
      <c r="F130" s="45">
        <f t="shared" si="5"/>
        <v>60000</v>
      </c>
      <c r="G130" s="19">
        <v>100000</v>
      </c>
      <c r="H130" s="20">
        <v>0</v>
      </c>
      <c r="I130" s="44">
        <f t="shared" si="6"/>
        <v>100000</v>
      </c>
      <c r="J130" s="85">
        <v>100000</v>
      </c>
      <c r="K130" s="86"/>
      <c r="L130" s="20">
        <v>0</v>
      </c>
      <c r="M130" s="46">
        <f t="shared" si="11"/>
        <v>100000</v>
      </c>
    </row>
    <row r="131" spans="1:13" ht="34.5" customHeight="1" x14ac:dyDescent="0.25">
      <c r="A131" s="83" t="s">
        <v>229</v>
      </c>
      <c r="B131" s="84"/>
      <c r="C131" s="2" t="s">
        <v>230</v>
      </c>
      <c r="D131" s="19">
        <v>100000</v>
      </c>
      <c r="E131" s="20">
        <v>-60000</v>
      </c>
      <c r="F131" s="45">
        <f t="shared" si="5"/>
        <v>40000</v>
      </c>
      <c r="G131" s="19">
        <v>100000</v>
      </c>
      <c r="H131" s="20">
        <v>0</v>
      </c>
      <c r="I131" s="44">
        <f t="shared" si="6"/>
        <v>100000</v>
      </c>
      <c r="J131" s="85">
        <v>100000</v>
      </c>
      <c r="K131" s="86"/>
      <c r="L131" s="20">
        <v>0</v>
      </c>
      <c r="M131" s="46">
        <f t="shared" si="11"/>
        <v>100000</v>
      </c>
    </row>
    <row r="132" spans="1:13" ht="34.5" customHeight="1" x14ac:dyDescent="0.25">
      <c r="A132" s="83" t="s">
        <v>567</v>
      </c>
      <c r="B132" s="84"/>
      <c r="C132" s="15" t="s">
        <v>565</v>
      </c>
      <c r="D132" s="19">
        <v>0</v>
      </c>
      <c r="E132" s="20">
        <v>20000</v>
      </c>
      <c r="F132" s="45">
        <f t="shared" si="5"/>
        <v>20000</v>
      </c>
      <c r="G132" s="19">
        <v>0</v>
      </c>
      <c r="H132" s="20">
        <v>0</v>
      </c>
      <c r="I132" s="44">
        <v>0</v>
      </c>
      <c r="J132" s="85">
        <v>0</v>
      </c>
      <c r="K132" s="86"/>
      <c r="L132" s="20">
        <v>0</v>
      </c>
      <c r="M132" s="46">
        <f t="shared" si="11"/>
        <v>0</v>
      </c>
    </row>
    <row r="133" spans="1:13" ht="34.5" hidden="1" customHeight="1" x14ac:dyDescent="0.25">
      <c r="A133" s="83" t="s">
        <v>231</v>
      </c>
      <c r="B133" s="84"/>
      <c r="C133" s="2" t="s">
        <v>232</v>
      </c>
      <c r="D133" s="19">
        <v>6000000</v>
      </c>
      <c r="E133" s="20">
        <v>0</v>
      </c>
      <c r="F133" s="45">
        <f t="shared" si="5"/>
        <v>6000000</v>
      </c>
      <c r="G133" s="19">
        <v>6000000</v>
      </c>
      <c r="H133" s="20">
        <v>0</v>
      </c>
      <c r="I133" s="44">
        <f t="shared" si="6"/>
        <v>6000000</v>
      </c>
      <c r="J133" s="85">
        <v>6000000</v>
      </c>
      <c r="K133" s="86"/>
      <c r="L133" s="20">
        <v>0</v>
      </c>
      <c r="M133" s="46">
        <f t="shared" si="11"/>
        <v>6000000</v>
      </c>
    </row>
    <row r="134" spans="1:13" ht="23.25" hidden="1" customHeight="1" x14ac:dyDescent="0.25">
      <c r="A134" s="83" t="s">
        <v>233</v>
      </c>
      <c r="B134" s="84"/>
      <c r="C134" s="2" t="s">
        <v>234</v>
      </c>
      <c r="D134" s="19">
        <v>6000000</v>
      </c>
      <c r="E134" s="20">
        <v>0</v>
      </c>
      <c r="F134" s="45">
        <f t="shared" si="5"/>
        <v>6000000</v>
      </c>
      <c r="G134" s="19">
        <v>6000000</v>
      </c>
      <c r="H134" s="20">
        <v>0</v>
      </c>
      <c r="I134" s="44">
        <f t="shared" si="6"/>
        <v>6000000</v>
      </c>
      <c r="J134" s="85">
        <v>6000000</v>
      </c>
      <c r="K134" s="86"/>
      <c r="L134" s="20">
        <v>0</v>
      </c>
      <c r="M134" s="46">
        <f t="shared" si="11"/>
        <v>6000000</v>
      </c>
    </row>
    <row r="135" spans="1:13" ht="79.5" hidden="1" customHeight="1" x14ac:dyDescent="0.25">
      <c r="A135" s="83" t="s">
        <v>235</v>
      </c>
      <c r="B135" s="84"/>
      <c r="C135" s="2" t="s">
        <v>236</v>
      </c>
      <c r="D135" s="19">
        <v>100000</v>
      </c>
      <c r="E135" s="20">
        <v>0</v>
      </c>
      <c r="F135" s="45">
        <f t="shared" si="5"/>
        <v>100000</v>
      </c>
      <c r="G135" s="19">
        <v>100000</v>
      </c>
      <c r="H135" s="20">
        <v>0</v>
      </c>
      <c r="I135" s="44">
        <f t="shared" si="6"/>
        <v>100000</v>
      </c>
      <c r="J135" s="85">
        <v>100000</v>
      </c>
      <c r="K135" s="86"/>
      <c r="L135" s="20">
        <v>0</v>
      </c>
      <c r="M135" s="46">
        <f t="shared" si="11"/>
        <v>100000</v>
      </c>
    </row>
    <row r="136" spans="1:13" ht="57" hidden="1" customHeight="1" x14ac:dyDescent="0.25">
      <c r="A136" s="83" t="s">
        <v>237</v>
      </c>
      <c r="B136" s="84"/>
      <c r="C136" s="2" t="s">
        <v>238</v>
      </c>
      <c r="D136" s="19">
        <v>100000</v>
      </c>
      <c r="E136" s="20">
        <v>0</v>
      </c>
      <c r="F136" s="45">
        <f t="shared" si="5"/>
        <v>100000</v>
      </c>
      <c r="G136" s="19">
        <v>100000</v>
      </c>
      <c r="H136" s="20">
        <v>0</v>
      </c>
      <c r="I136" s="44">
        <f t="shared" si="6"/>
        <v>100000</v>
      </c>
      <c r="J136" s="85">
        <v>100000</v>
      </c>
      <c r="K136" s="86"/>
      <c r="L136" s="20">
        <v>0</v>
      </c>
      <c r="M136" s="46">
        <f t="shared" si="11"/>
        <v>100000</v>
      </c>
    </row>
    <row r="137" spans="1:13" ht="15" hidden="1" customHeight="1" x14ac:dyDescent="0.25">
      <c r="A137" s="83" t="s">
        <v>239</v>
      </c>
      <c r="B137" s="84"/>
      <c r="C137" s="2" t="s">
        <v>240</v>
      </c>
      <c r="D137" s="19">
        <v>13899500</v>
      </c>
      <c r="E137" s="20">
        <v>0</v>
      </c>
      <c r="F137" s="45">
        <f t="shared" si="5"/>
        <v>13899500</v>
      </c>
      <c r="G137" s="19">
        <v>13657800</v>
      </c>
      <c r="H137" s="20">
        <v>0</v>
      </c>
      <c r="I137" s="44">
        <f t="shared" si="6"/>
        <v>13657800</v>
      </c>
      <c r="J137" s="85">
        <v>11657800</v>
      </c>
      <c r="K137" s="86"/>
      <c r="L137" s="20">
        <v>0</v>
      </c>
      <c r="M137" s="46">
        <f t="shared" si="11"/>
        <v>11657800</v>
      </c>
    </row>
    <row r="138" spans="1:13" ht="15" hidden="1" customHeight="1" x14ac:dyDescent="0.25">
      <c r="A138" s="83" t="s">
        <v>241</v>
      </c>
      <c r="B138" s="84"/>
      <c r="C138" s="2" t="s">
        <v>242</v>
      </c>
      <c r="D138" s="19">
        <v>6378000</v>
      </c>
      <c r="E138" s="20">
        <v>0</v>
      </c>
      <c r="F138" s="45">
        <f t="shared" si="5"/>
        <v>6378000</v>
      </c>
      <c r="G138" s="19">
        <v>6136300</v>
      </c>
      <c r="H138" s="20">
        <v>0</v>
      </c>
      <c r="I138" s="44">
        <f t="shared" si="6"/>
        <v>6136300</v>
      </c>
      <c r="J138" s="85">
        <v>4136300</v>
      </c>
      <c r="K138" s="86"/>
      <c r="L138" s="20">
        <v>0</v>
      </c>
      <c r="M138" s="46">
        <f t="shared" si="11"/>
        <v>4136300</v>
      </c>
    </row>
    <row r="139" spans="1:13" ht="23.25" hidden="1" customHeight="1" x14ac:dyDescent="0.25">
      <c r="A139" s="83" t="s">
        <v>243</v>
      </c>
      <c r="B139" s="84"/>
      <c r="C139" s="2" t="s">
        <v>244</v>
      </c>
      <c r="D139" s="19">
        <v>6599500</v>
      </c>
      <c r="E139" s="20">
        <v>0</v>
      </c>
      <c r="F139" s="45">
        <f t="shared" si="5"/>
        <v>6599500</v>
      </c>
      <c r="G139" s="19">
        <v>6599500</v>
      </c>
      <c r="H139" s="20">
        <v>0</v>
      </c>
      <c r="I139" s="44">
        <f t="shared" si="6"/>
        <v>6599500</v>
      </c>
      <c r="J139" s="85">
        <v>6599500</v>
      </c>
      <c r="K139" s="86"/>
      <c r="L139" s="20">
        <v>0</v>
      </c>
      <c r="M139" s="46">
        <f t="shared" si="11"/>
        <v>6599500</v>
      </c>
    </row>
    <row r="140" spans="1:13" ht="45.75" hidden="1" customHeight="1" x14ac:dyDescent="0.25">
      <c r="A140" s="83" t="s">
        <v>245</v>
      </c>
      <c r="B140" s="84"/>
      <c r="C140" s="2" t="s">
        <v>246</v>
      </c>
      <c r="D140" s="19">
        <v>922000</v>
      </c>
      <c r="E140" s="20">
        <v>0</v>
      </c>
      <c r="F140" s="45">
        <f t="shared" si="5"/>
        <v>922000</v>
      </c>
      <c r="G140" s="19">
        <v>922000</v>
      </c>
      <c r="H140" s="20">
        <v>0</v>
      </c>
      <c r="I140" s="44">
        <f t="shared" si="6"/>
        <v>922000</v>
      </c>
      <c r="J140" s="85">
        <v>922000</v>
      </c>
      <c r="K140" s="86"/>
      <c r="L140" s="20">
        <v>0</v>
      </c>
      <c r="M140" s="46">
        <f t="shared" si="11"/>
        <v>922000</v>
      </c>
    </row>
    <row r="141" spans="1:13" ht="34.5" customHeight="1" x14ac:dyDescent="0.25">
      <c r="A141" s="83" t="s">
        <v>247</v>
      </c>
      <c r="B141" s="84"/>
      <c r="C141" s="2" t="s">
        <v>248</v>
      </c>
      <c r="D141" s="19">
        <v>2777800</v>
      </c>
      <c r="E141" s="20">
        <f>E142</f>
        <v>95559</v>
      </c>
      <c r="F141" s="45">
        <f t="shared" si="5"/>
        <v>2873359</v>
      </c>
      <c r="G141" s="19">
        <v>2777800</v>
      </c>
      <c r="H141" s="20">
        <v>0</v>
      </c>
      <c r="I141" s="44">
        <f t="shared" si="6"/>
        <v>2777800</v>
      </c>
      <c r="J141" s="85">
        <v>2777800</v>
      </c>
      <c r="K141" s="86"/>
      <c r="L141" s="20">
        <v>0</v>
      </c>
      <c r="M141" s="46">
        <f t="shared" si="11"/>
        <v>2777800</v>
      </c>
    </row>
    <row r="142" spans="1:13" ht="23.25" customHeight="1" x14ac:dyDescent="0.25">
      <c r="A142" s="83" t="s">
        <v>249</v>
      </c>
      <c r="B142" s="84"/>
      <c r="C142" s="2" t="s">
        <v>250</v>
      </c>
      <c r="D142" s="19">
        <v>2016000</v>
      </c>
      <c r="E142" s="20">
        <f>E143</f>
        <v>95559</v>
      </c>
      <c r="F142" s="45">
        <f t="shared" si="5"/>
        <v>2111559</v>
      </c>
      <c r="G142" s="19">
        <v>2016000</v>
      </c>
      <c r="H142" s="20">
        <v>0</v>
      </c>
      <c r="I142" s="44">
        <f t="shared" si="6"/>
        <v>2016000</v>
      </c>
      <c r="J142" s="85">
        <v>2016000</v>
      </c>
      <c r="K142" s="86"/>
      <c r="L142" s="20">
        <v>0</v>
      </c>
      <c r="M142" s="46">
        <f t="shared" si="11"/>
        <v>2016000</v>
      </c>
    </row>
    <row r="143" spans="1:13" ht="15" customHeight="1" x14ac:dyDescent="0.25">
      <c r="A143" s="83" t="s">
        <v>251</v>
      </c>
      <c r="B143" s="84"/>
      <c r="C143" s="2" t="s">
        <v>252</v>
      </c>
      <c r="D143" s="19">
        <v>2016000</v>
      </c>
      <c r="E143" s="20">
        <v>95559</v>
      </c>
      <c r="F143" s="45">
        <f t="shared" si="5"/>
        <v>2111559</v>
      </c>
      <c r="G143" s="19">
        <v>2016000</v>
      </c>
      <c r="H143" s="20">
        <v>0</v>
      </c>
      <c r="I143" s="44">
        <f t="shared" si="6"/>
        <v>2016000</v>
      </c>
      <c r="J143" s="85">
        <v>2016000</v>
      </c>
      <c r="K143" s="86"/>
      <c r="L143" s="20">
        <v>0</v>
      </c>
      <c r="M143" s="46">
        <f t="shared" si="11"/>
        <v>2016000</v>
      </c>
    </row>
    <row r="144" spans="1:13" ht="45.75" hidden="1" customHeight="1" x14ac:dyDescent="0.25">
      <c r="A144" s="83" t="s">
        <v>253</v>
      </c>
      <c r="B144" s="84"/>
      <c r="C144" s="2" t="s">
        <v>254</v>
      </c>
      <c r="D144" s="19">
        <v>500000</v>
      </c>
      <c r="E144" s="20">
        <v>0</v>
      </c>
      <c r="F144" s="45">
        <f t="shared" si="5"/>
        <v>500000</v>
      </c>
      <c r="G144" s="19">
        <v>500000</v>
      </c>
      <c r="H144" s="20">
        <v>0</v>
      </c>
      <c r="I144" s="44">
        <f t="shared" si="6"/>
        <v>500000</v>
      </c>
      <c r="J144" s="85">
        <v>500000</v>
      </c>
      <c r="K144" s="86"/>
      <c r="L144" s="20">
        <v>0</v>
      </c>
      <c r="M144" s="46">
        <f t="shared" si="11"/>
        <v>500000</v>
      </c>
    </row>
    <row r="145" spans="1:13" ht="23.25" hidden="1" customHeight="1" x14ac:dyDescent="0.25">
      <c r="A145" s="83" t="s">
        <v>255</v>
      </c>
      <c r="B145" s="84"/>
      <c r="C145" s="2" t="s">
        <v>256</v>
      </c>
      <c r="D145" s="19">
        <v>500000</v>
      </c>
      <c r="E145" s="20">
        <v>0</v>
      </c>
      <c r="F145" s="45">
        <f t="shared" ref="F145:F216" si="12">D145+E145</f>
        <v>500000</v>
      </c>
      <c r="G145" s="19">
        <v>500000</v>
      </c>
      <c r="H145" s="20">
        <v>0</v>
      </c>
      <c r="I145" s="44">
        <f t="shared" si="6"/>
        <v>500000</v>
      </c>
      <c r="J145" s="85">
        <v>500000</v>
      </c>
      <c r="K145" s="86"/>
      <c r="L145" s="20">
        <v>0</v>
      </c>
      <c r="M145" s="46">
        <f t="shared" si="11"/>
        <v>500000</v>
      </c>
    </row>
    <row r="146" spans="1:13" ht="57" hidden="1" customHeight="1" x14ac:dyDescent="0.25">
      <c r="A146" s="83" t="s">
        <v>257</v>
      </c>
      <c r="B146" s="84"/>
      <c r="C146" s="2" t="s">
        <v>258</v>
      </c>
      <c r="D146" s="19">
        <v>261800</v>
      </c>
      <c r="E146" s="20">
        <v>0</v>
      </c>
      <c r="F146" s="45">
        <f t="shared" si="12"/>
        <v>261800</v>
      </c>
      <c r="G146" s="19">
        <v>261800</v>
      </c>
      <c r="H146" s="20">
        <v>0</v>
      </c>
      <c r="I146" s="44">
        <f t="shared" si="6"/>
        <v>261800</v>
      </c>
      <c r="J146" s="85">
        <v>261800</v>
      </c>
      <c r="K146" s="86"/>
      <c r="L146" s="20">
        <v>0</v>
      </c>
      <c r="M146" s="46">
        <f t="shared" si="11"/>
        <v>261800</v>
      </c>
    </row>
    <row r="147" spans="1:13" ht="23.25" hidden="1" customHeight="1" x14ac:dyDescent="0.25">
      <c r="A147" s="83" t="s">
        <v>255</v>
      </c>
      <c r="B147" s="84"/>
      <c r="C147" s="2" t="s">
        <v>259</v>
      </c>
      <c r="D147" s="19">
        <v>261800</v>
      </c>
      <c r="E147" s="20">
        <v>0</v>
      </c>
      <c r="F147" s="45">
        <f t="shared" si="12"/>
        <v>261800</v>
      </c>
      <c r="G147" s="19">
        <v>261800</v>
      </c>
      <c r="H147" s="20">
        <v>0</v>
      </c>
      <c r="I147" s="44">
        <f t="shared" si="6"/>
        <v>261800</v>
      </c>
      <c r="J147" s="85">
        <v>261800</v>
      </c>
      <c r="K147" s="86"/>
      <c r="L147" s="20">
        <v>0</v>
      </c>
      <c r="M147" s="46">
        <f t="shared" si="11"/>
        <v>261800</v>
      </c>
    </row>
    <row r="148" spans="1:13" ht="34.5" hidden="1" customHeight="1" x14ac:dyDescent="0.25">
      <c r="A148" s="83" t="s">
        <v>260</v>
      </c>
      <c r="B148" s="84"/>
      <c r="C148" s="2" t="s">
        <v>261</v>
      </c>
      <c r="D148" s="19">
        <v>1101000</v>
      </c>
      <c r="E148" s="20">
        <v>0</v>
      </c>
      <c r="F148" s="45">
        <f t="shared" si="12"/>
        <v>1101000</v>
      </c>
      <c r="G148" s="19">
        <v>1101000</v>
      </c>
      <c r="H148" s="20">
        <v>0</v>
      </c>
      <c r="I148" s="44">
        <f t="shared" ref="I148:I219" si="13">G148+H148</f>
        <v>1101000</v>
      </c>
      <c r="J148" s="85">
        <v>1101000</v>
      </c>
      <c r="K148" s="86"/>
      <c r="L148" s="20">
        <v>0</v>
      </c>
      <c r="M148" s="46">
        <f t="shared" si="11"/>
        <v>1101000</v>
      </c>
    </row>
    <row r="149" spans="1:13" ht="79.5" hidden="1" customHeight="1" x14ac:dyDescent="0.25">
      <c r="A149" s="83" t="s">
        <v>262</v>
      </c>
      <c r="B149" s="84"/>
      <c r="C149" s="2" t="s">
        <v>263</v>
      </c>
      <c r="D149" s="19">
        <v>1020000</v>
      </c>
      <c r="E149" s="20">
        <v>0</v>
      </c>
      <c r="F149" s="45">
        <f t="shared" si="12"/>
        <v>1020000</v>
      </c>
      <c r="G149" s="19">
        <v>1020000</v>
      </c>
      <c r="H149" s="20">
        <v>0</v>
      </c>
      <c r="I149" s="44">
        <f t="shared" si="13"/>
        <v>1020000</v>
      </c>
      <c r="J149" s="85">
        <v>1020000</v>
      </c>
      <c r="K149" s="86"/>
      <c r="L149" s="20">
        <v>0</v>
      </c>
      <c r="M149" s="46">
        <f t="shared" si="11"/>
        <v>1020000</v>
      </c>
    </row>
    <row r="150" spans="1:13" ht="34.5" hidden="1" customHeight="1" x14ac:dyDescent="0.25">
      <c r="A150" s="83" t="s">
        <v>264</v>
      </c>
      <c r="B150" s="84"/>
      <c r="C150" s="2" t="s">
        <v>265</v>
      </c>
      <c r="D150" s="19">
        <v>1020000</v>
      </c>
      <c r="E150" s="20">
        <v>0</v>
      </c>
      <c r="F150" s="45">
        <f t="shared" si="12"/>
        <v>1020000</v>
      </c>
      <c r="G150" s="19">
        <v>1020000</v>
      </c>
      <c r="H150" s="20">
        <v>0</v>
      </c>
      <c r="I150" s="44">
        <f t="shared" si="13"/>
        <v>1020000</v>
      </c>
      <c r="J150" s="85">
        <v>1020000</v>
      </c>
      <c r="K150" s="86"/>
      <c r="L150" s="20">
        <v>0</v>
      </c>
      <c r="M150" s="46">
        <f t="shared" si="11"/>
        <v>1020000</v>
      </c>
    </row>
    <row r="151" spans="1:13" ht="45.75" hidden="1" customHeight="1" x14ac:dyDescent="0.25">
      <c r="A151" s="83" t="s">
        <v>266</v>
      </c>
      <c r="B151" s="84"/>
      <c r="C151" s="2" t="s">
        <v>267</v>
      </c>
      <c r="D151" s="19">
        <v>81000</v>
      </c>
      <c r="E151" s="20">
        <v>0</v>
      </c>
      <c r="F151" s="45">
        <f t="shared" si="12"/>
        <v>81000</v>
      </c>
      <c r="G151" s="19">
        <v>81000</v>
      </c>
      <c r="H151" s="20">
        <v>0</v>
      </c>
      <c r="I151" s="44">
        <f t="shared" si="13"/>
        <v>81000</v>
      </c>
      <c r="J151" s="85">
        <v>81000</v>
      </c>
      <c r="K151" s="86"/>
      <c r="L151" s="20">
        <v>0</v>
      </c>
      <c r="M151" s="46">
        <f t="shared" si="11"/>
        <v>81000</v>
      </c>
    </row>
    <row r="152" spans="1:13" ht="34.5" hidden="1" customHeight="1" x14ac:dyDescent="0.25">
      <c r="A152" s="83" t="s">
        <v>268</v>
      </c>
      <c r="B152" s="84"/>
      <c r="C152" s="2" t="s">
        <v>269</v>
      </c>
      <c r="D152" s="19">
        <v>81000</v>
      </c>
      <c r="E152" s="20">
        <v>0</v>
      </c>
      <c r="F152" s="45">
        <f t="shared" si="12"/>
        <v>81000</v>
      </c>
      <c r="G152" s="19">
        <v>81000</v>
      </c>
      <c r="H152" s="20">
        <v>0</v>
      </c>
      <c r="I152" s="44">
        <f t="shared" si="13"/>
        <v>81000</v>
      </c>
      <c r="J152" s="85">
        <v>81000</v>
      </c>
      <c r="K152" s="86"/>
      <c r="L152" s="20">
        <v>0</v>
      </c>
      <c r="M152" s="46">
        <f t="shared" si="11"/>
        <v>81000</v>
      </c>
    </row>
    <row r="153" spans="1:13" ht="23.25" hidden="1" customHeight="1" x14ac:dyDescent="0.25">
      <c r="A153" s="83" t="s">
        <v>270</v>
      </c>
      <c r="B153" s="84"/>
      <c r="C153" s="2" t="s">
        <v>271</v>
      </c>
      <c r="D153" s="19">
        <v>240000</v>
      </c>
      <c r="E153" s="20">
        <v>0</v>
      </c>
      <c r="F153" s="45">
        <f t="shared" si="12"/>
        <v>240000</v>
      </c>
      <c r="G153" s="19">
        <v>140000</v>
      </c>
      <c r="H153" s="20">
        <v>0</v>
      </c>
      <c r="I153" s="44">
        <f t="shared" si="13"/>
        <v>140000</v>
      </c>
      <c r="J153" s="85">
        <v>140000</v>
      </c>
      <c r="K153" s="86"/>
      <c r="L153" s="20">
        <v>0</v>
      </c>
      <c r="M153" s="46">
        <f t="shared" si="11"/>
        <v>140000</v>
      </c>
    </row>
    <row r="154" spans="1:13" ht="34.5" hidden="1" customHeight="1" x14ac:dyDescent="0.25">
      <c r="A154" s="83" t="s">
        <v>272</v>
      </c>
      <c r="B154" s="84"/>
      <c r="C154" s="2" t="s">
        <v>273</v>
      </c>
      <c r="D154" s="19">
        <v>240000</v>
      </c>
      <c r="E154" s="20">
        <v>0</v>
      </c>
      <c r="F154" s="45">
        <f t="shared" si="12"/>
        <v>240000</v>
      </c>
      <c r="G154" s="19">
        <v>140000</v>
      </c>
      <c r="H154" s="20">
        <v>0</v>
      </c>
      <c r="I154" s="44">
        <f t="shared" si="13"/>
        <v>140000</v>
      </c>
      <c r="J154" s="85">
        <v>140000</v>
      </c>
      <c r="K154" s="86"/>
      <c r="L154" s="20">
        <v>0</v>
      </c>
      <c r="M154" s="46">
        <f t="shared" si="11"/>
        <v>140000</v>
      </c>
    </row>
    <row r="155" spans="1:13" ht="23.25" hidden="1" customHeight="1" x14ac:dyDescent="0.25">
      <c r="A155" s="83" t="s">
        <v>274</v>
      </c>
      <c r="B155" s="84"/>
      <c r="C155" s="2" t="s">
        <v>275</v>
      </c>
      <c r="D155" s="19">
        <v>240000</v>
      </c>
      <c r="E155" s="20">
        <v>0</v>
      </c>
      <c r="F155" s="45">
        <f t="shared" si="12"/>
        <v>240000</v>
      </c>
      <c r="G155" s="19">
        <v>140000</v>
      </c>
      <c r="H155" s="20">
        <v>0</v>
      </c>
      <c r="I155" s="44">
        <f t="shared" si="13"/>
        <v>140000</v>
      </c>
      <c r="J155" s="85">
        <v>140000</v>
      </c>
      <c r="K155" s="86"/>
      <c r="L155" s="20">
        <v>0</v>
      </c>
      <c r="M155" s="46">
        <f t="shared" si="11"/>
        <v>140000</v>
      </c>
    </row>
    <row r="156" spans="1:13" ht="34.5" hidden="1" customHeight="1" x14ac:dyDescent="0.25">
      <c r="A156" s="83" t="s">
        <v>276</v>
      </c>
      <c r="B156" s="84"/>
      <c r="C156" s="2" t="s">
        <v>277</v>
      </c>
      <c r="D156" s="19">
        <v>8758000</v>
      </c>
      <c r="E156" s="20">
        <v>0</v>
      </c>
      <c r="F156" s="45">
        <f t="shared" si="12"/>
        <v>8758000</v>
      </c>
      <c r="G156" s="19">
        <v>8758000</v>
      </c>
      <c r="H156" s="20">
        <v>0</v>
      </c>
      <c r="I156" s="44">
        <f t="shared" si="13"/>
        <v>8758000</v>
      </c>
      <c r="J156" s="85">
        <v>8758000</v>
      </c>
      <c r="K156" s="86"/>
      <c r="L156" s="20">
        <v>0</v>
      </c>
      <c r="M156" s="46">
        <f t="shared" si="11"/>
        <v>8758000</v>
      </c>
    </row>
    <row r="157" spans="1:13" ht="34.5" hidden="1" customHeight="1" x14ac:dyDescent="0.25">
      <c r="A157" s="83" t="s">
        <v>278</v>
      </c>
      <c r="B157" s="84"/>
      <c r="C157" s="2" t="s">
        <v>279</v>
      </c>
      <c r="D157" s="19">
        <v>8758000</v>
      </c>
      <c r="E157" s="20">
        <v>0</v>
      </c>
      <c r="F157" s="45">
        <f t="shared" si="12"/>
        <v>8758000</v>
      </c>
      <c r="G157" s="19">
        <v>8758000</v>
      </c>
      <c r="H157" s="20">
        <v>0</v>
      </c>
      <c r="I157" s="44">
        <f t="shared" si="13"/>
        <v>8758000</v>
      </c>
      <c r="J157" s="85">
        <v>8758000</v>
      </c>
      <c r="K157" s="86"/>
      <c r="L157" s="20">
        <v>0</v>
      </c>
      <c r="M157" s="46">
        <f t="shared" si="11"/>
        <v>8758000</v>
      </c>
    </row>
    <row r="158" spans="1:13" ht="23.25" hidden="1" customHeight="1" x14ac:dyDescent="0.25">
      <c r="A158" s="83" t="s">
        <v>280</v>
      </c>
      <c r="B158" s="84"/>
      <c r="C158" s="2" t="s">
        <v>281</v>
      </c>
      <c r="D158" s="19">
        <v>8758000</v>
      </c>
      <c r="E158" s="20">
        <v>0</v>
      </c>
      <c r="F158" s="45">
        <f t="shared" si="12"/>
        <v>8758000</v>
      </c>
      <c r="G158" s="19">
        <v>8758000</v>
      </c>
      <c r="H158" s="20">
        <v>0</v>
      </c>
      <c r="I158" s="44">
        <f t="shared" si="13"/>
        <v>8758000</v>
      </c>
      <c r="J158" s="85">
        <v>8758000</v>
      </c>
      <c r="K158" s="86"/>
      <c r="L158" s="20">
        <v>0</v>
      </c>
      <c r="M158" s="46">
        <f t="shared" si="11"/>
        <v>8758000</v>
      </c>
    </row>
    <row r="159" spans="1:13" ht="15" hidden="1" customHeight="1" x14ac:dyDescent="0.25">
      <c r="A159" s="83" t="s">
        <v>128</v>
      </c>
      <c r="B159" s="84"/>
      <c r="C159" s="2" t="s">
        <v>282</v>
      </c>
      <c r="D159" s="19">
        <v>34364900</v>
      </c>
      <c r="E159" s="20">
        <v>0</v>
      </c>
      <c r="F159" s="45">
        <f t="shared" si="12"/>
        <v>34364900</v>
      </c>
      <c r="G159" s="19">
        <v>34364900</v>
      </c>
      <c r="H159" s="20">
        <v>0</v>
      </c>
      <c r="I159" s="44">
        <f t="shared" si="13"/>
        <v>34364900</v>
      </c>
      <c r="J159" s="85">
        <v>34364900</v>
      </c>
      <c r="K159" s="86"/>
      <c r="L159" s="20">
        <v>0</v>
      </c>
      <c r="M159" s="46">
        <f t="shared" si="11"/>
        <v>34364900</v>
      </c>
    </row>
    <row r="160" spans="1:13" ht="23.25" hidden="1" customHeight="1" x14ac:dyDescent="0.25">
      <c r="A160" s="83" t="s">
        <v>130</v>
      </c>
      <c r="B160" s="84"/>
      <c r="C160" s="2" t="s">
        <v>283</v>
      </c>
      <c r="D160" s="19">
        <v>34364900</v>
      </c>
      <c r="E160" s="20">
        <v>0</v>
      </c>
      <c r="F160" s="45">
        <f t="shared" si="12"/>
        <v>34364900</v>
      </c>
      <c r="G160" s="19">
        <v>34364900</v>
      </c>
      <c r="H160" s="20">
        <v>0</v>
      </c>
      <c r="I160" s="44">
        <f t="shared" si="13"/>
        <v>34364900</v>
      </c>
      <c r="J160" s="85">
        <v>34364900</v>
      </c>
      <c r="K160" s="86"/>
      <c r="L160" s="20">
        <v>0</v>
      </c>
      <c r="M160" s="46">
        <f t="shared" si="11"/>
        <v>34364900</v>
      </c>
    </row>
    <row r="161" spans="1:13" ht="23.25" hidden="1" customHeight="1" x14ac:dyDescent="0.25">
      <c r="A161" s="83" t="s">
        <v>284</v>
      </c>
      <c r="B161" s="84"/>
      <c r="C161" s="2" t="s">
        <v>285</v>
      </c>
      <c r="D161" s="19">
        <v>34364900</v>
      </c>
      <c r="E161" s="20">
        <v>0</v>
      </c>
      <c r="F161" s="45">
        <f t="shared" si="12"/>
        <v>34364900</v>
      </c>
      <c r="G161" s="19">
        <v>34364900</v>
      </c>
      <c r="H161" s="20">
        <v>0</v>
      </c>
      <c r="I161" s="44">
        <f t="shared" si="13"/>
        <v>34364900</v>
      </c>
      <c r="J161" s="85">
        <v>34364900</v>
      </c>
      <c r="K161" s="86"/>
      <c r="L161" s="20">
        <v>0</v>
      </c>
      <c r="M161" s="46">
        <f t="shared" si="11"/>
        <v>34364900</v>
      </c>
    </row>
    <row r="162" spans="1:13" ht="15" customHeight="1" x14ac:dyDescent="0.25">
      <c r="A162" s="91" t="s">
        <v>286</v>
      </c>
      <c r="B162" s="92"/>
      <c r="C162" s="5" t="s">
        <v>287</v>
      </c>
      <c r="D162" s="22">
        <v>20279800</v>
      </c>
      <c r="E162" s="38">
        <f>E169</f>
        <v>4002000</v>
      </c>
      <c r="F162" s="63">
        <f t="shared" si="12"/>
        <v>24281800</v>
      </c>
      <c r="G162" s="61">
        <v>19070980</v>
      </c>
      <c r="H162" s="38">
        <v>0</v>
      </c>
      <c r="I162" s="64">
        <f t="shared" si="13"/>
        <v>19070980</v>
      </c>
      <c r="J162" s="93">
        <v>14481590</v>
      </c>
      <c r="K162" s="94"/>
      <c r="L162" s="38">
        <v>0</v>
      </c>
      <c r="M162" s="65">
        <f>J162+L162</f>
        <v>14481590</v>
      </c>
    </row>
    <row r="163" spans="1:13" ht="23.25" hidden="1" customHeight="1" x14ac:dyDescent="0.25">
      <c r="A163" s="83" t="s">
        <v>288</v>
      </c>
      <c r="B163" s="84"/>
      <c r="C163" s="2" t="s">
        <v>289</v>
      </c>
      <c r="D163" s="19">
        <v>336000</v>
      </c>
      <c r="E163" s="20">
        <v>0</v>
      </c>
      <c r="F163" s="45">
        <f t="shared" si="12"/>
        <v>336000</v>
      </c>
      <c r="G163" s="19">
        <v>0</v>
      </c>
      <c r="H163" s="20">
        <v>0</v>
      </c>
      <c r="I163" s="44">
        <f t="shared" si="13"/>
        <v>0</v>
      </c>
      <c r="J163" s="85">
        <v>0</v>
      </c>
      <c r="K163" s="86"/>
      <c r="L163" s="20">
        <v>0</v>
      </c>
      <c r="M163" s="46">
        <f t="shared" ref="M163:M174" si="14">J163+L163</f>
        <v>0</v>
      </c>
    </row>
    <row r="164" spans="1:13" ht="23.25" hidden="1" customHeight="1" x14ac:dyDescent="0.25">
      <c r="A164" s="83" t="s">
        <v>290</v>
      </c>
      <c r="B164" s="84"/>
      <c r="C164" s="2" t="s">
        <v>291</v>
      </c>
      <c r="D164" s="19">
        <v>336000</v>
      </c>
      <c r="E164" s="20">
        <v>0</v>
      </c>
      <c r="F164" s="45">
        <f t="shared" si="12"/>
        <v>336000</v>
      </c>
      <c r="G164" s="19">
        <v>0</v>
      </c>
      <c r="H164" s="20">
        <v>0</v>
      </c>
      <c r="I164" s="44">
        <f t="shared" si="13"/>
        <v>0</v>
      </c>
      <c r="J164" s="85">
        <v>0</v>
      </c>
      <c r="K164" s="86"/>
      <c r="L164" s="20">
        <v>0</v>
      </c>
      <c r="M164" s="46">
        <f t="shared" si="14"/>
        <v>0</v>
      </c>
    </row>
    <row r="165" spans="1:13" ht="34.5" hidden="1" customHeight="1" x14ac:dyDescent="0.25">
      <c r="A165" s="83" t="s">
        <v>292</v>
      </c>
      <c r="B165" s="84"/>
      <c r="C165" s="2" t="s">
        <v>293</v>
      </c>
      <c r="D165" s="19">
        <v>336000</v>
      </c>
      <c r="E165" s="20">
        <v>0</v>
      </c>
      <c r="F165" s="45">
        <f t="shared" si="12"/>
        <v>336000</v>
      </c>
      <c r="G165" s="19">
        <v>0</v>
      </c>
      <c r="H165" s="20">
        <v>0</v>
      </c>
      <c r="I165" s="44">
        <f t="shared" si="13"/>
        <v>0</v>
      </c>
      <c r="J165" s="85">
        <v>0</v>
      </c>
      <c r="K165" s="86"/>
      <c r="L165" s="20">
        <v>0</v>
      </c>
      <c r="M165" s="46">
        <f t="shared" si="14"/>
        <v>0</v>
      </c>
    </row>
    <row r="166" spans="1:13" ht="15" hidden="1" customHeight="1" x14ac:dyDescent="0.25">
      <c r="A166" s="83" t="s">
        <v>294</v>
      </c>
      <c r="B166" s="84"/>
      <c r="C166" s="2" t="s">
        <v>295</v>
      </c>
      <c r="D166" s="19">
        <v>2348800</v>
      </c>
      <c r="E166" s="20">
        <v>0</v>
      </c>
      <c r="F166" s="45">
        <f t="shared" si="12"/>
        <v>2348800</v>
      </c>
      <c r="G166" s="19">
        <v>3444980</v>
      </c>
      <c r="H166" s="20">
        <v>0</v>
      </c>
      <c r="I166" s="44">
        <f t="shared" si="13"/>
        <v>3444980</v>
      </c>
      <c r="J166" s="85">
        <v>3253590</v>
      </c>
      <c r="K166" s="86"/>
      <c r="L166" s="20">
        <v>0</v>
      </c>
      <c r="M166" s="46">
        <f t="shared" si="14"/>
        <v>3253590</v>
      </c>
    </row>
    <row r="167" spans="1:13" ht="45.75" hidden="1" customHeight="1" x14ac:dyDescent="0.25">
      <c r="A167" s="83" t="s">
        <v>296</v>
      </c>
      <c r="B167" s="84"/>
      <c r="C167" s="2" t="s">
        <v>297</v>
      </c>
      <c r="D167" s="19">
        <v>2348800</v>
      </c>
      <c r="E167" s="20">
        <v>0</v>
      </c>
      <c r="F167" s="45">
        <f t="shared" si="12"/>
        <v>2348800</v>
      </c>
      <c r="G167" s="19">
        <v>3444980</v>
      </c>
      <c r="H167" s="20">
        <v>0</v>
      </c>
      <c r="I167" s="44">
        <f t="shared" si="13"/>
        <v>3444980</v>
      </c>
      <c r="J167" s="85">
        <v>3253590</v>
      </c>
      <c r="K167" s="86"/>
      <c r="L167" s="20">
        <v>0</v>
      </c>
      <c r="M167" s="46">
        <f t="shared" si="14"/>
        <v>3253590</v>
      </c>
    </row>
    <row r="168" spans="1:13" ht="23.25" hidden="1" customHeight="1" x14ac:dyDescent="0.25">
      <c r="A168" s="83" t="s">
        <v>298</v>
      </c>
      <c r="B168" s="84"/>
      <c r="C168" s="2" t="s">
        <v>299</v>
      </c>
      <c r="D168" s="19">
        <v>2348800</v>
      </c>
      <c r="E168" s="20">
        <v>0</v>
      </c>
      <c r="F168" s="45">
        <f t="shared" si="12"/>
        <v>2348800</v>
      </c>
      <c r="G168" s="19">
        <v>3444980</v>
      </c>
      <c r="H168" s="20">
        <v>0</v>
      </c>
      <c r="I168" s="44">
        <f t="shared" si="13"/>
        <v>3444980</v>
      </c>
      <c r="J168" s="85">
        <v>3253590</v>
      </c>
      <c r="K168" s="86"/>
      <c r="L168" s="20">
        <v>0</v>
      </c>
      <c r="M168" s="46">
        <f t="shared" si="14"/>
        <v>3253590</v>
      </c>
    </row>
    <row r="169" spans="1:13" ht="34.5" customHeight="1" x14ac:dyDescent="0.25">
      <c r="A169" s="83" t="s">
        <v>300</v>
      </c>
      <c r="B169" s="84"/>
      <c r="C169" s="2" t="s">
        <v>301</v>
      </c>
      <c r="D169" s="19">
        <v>17595000</v>
      </c>
      <c r="E169" s="20">
        <f>E170</f>
        <v>4002000</v>
      </c>
      <c r="F169" s="45">
        <f t="shared" si="12"/>
        <v>21597000</v>
      </c>
      <c r="G169" s="19">
        <v>13196000</v>
      </c>
      <c r="H169" s="20">
        <v>0</v>
      </c>
      <c r="I169" s="44">
        <f t="shared" si="13"/>
        <v>13196000</v>
      </c>
      <c r="J169" s="85">
        <v>8798000</v>
      </c>
      <c r="K169" s="86"/>
      <c r="L169" s="20">
        <v>0</v>
      </c>
      <c r="M169" s="46">
        <f t="shared" si="14"/>
        <v>8798000</v>
      </c>
    </row>
    <row r="170" spans="1:13" ht="45.75" customHeight="1" x14ac:dyDescent="0.25">
      <c r="A170" s="83" t="s">
        <v>302</v>
      </c>
      <c r="B170" s="84"/>
      <c r="C170" s="2" t="s">
        <v>303</v>
      </c>
      <c r="D170" s="19">
        <v>17595000</v>
      </c>
      <c r="E170" s="20">
        <f>E171</f>
        <v>4002000</v>
      </c>
      <c r="F170" s="45">
        <f t="shared" si="12"/>
        <v>21597000</v>
      </c>
      <c r="G170" s="19">
        <v>13196000</v>
      </c>
      <c r="H170" s="20">
        <v>0</v>
      </c>
      <c r="I170" s="44">
        <f t="shared" si="13"/>
        <v>13196000</v>
      </c>
      <c r="J170" s="85">
        <v>8798000</v>
      </c>
      <c r="K170" s="86"/>
      <c r="L170" s="20">
        <v>0</v>
      </c>
      <c r="M170" s="46">
        <f t="shared" si="14"/>
        <v>8798000</v>
      </c>
    </row>
    <row r="171" spans="1:13" ht="45.75" customHeight="1" x14ac:dyDescent="0.25">
      <c r="A171" s="83" t="s">
        <v>304</v>
      </c>
      <c r="B171" s="84"/>
      <c r="C171" s="2" t="s">
        <v>305</v>
      </c>
      <c r="D171" s="19">
        <v>17595000</v>
      </c>
      <c r="E171" s="20">
        <v>4002000</v>
      </c>
      <c r="F171" s="45">
        <f t="shared" si="12"/>
        <v>21597000</v>
      </c>
      <c r="G171" s="19">
        <v>13196000</v>
      </c>
      <c r="H171" s="20">
        <v>0</v>
      </c>
      <c r="I171" s="44">
        <f t="shared" si="13"/>
        <v>13196000</v>
      </c>
      <c r="J171" s="85">
        <v>8798000</v>
      </c>
      <c r="K171" s="86"/>
      <c r="L171" s="20">
        <v>0</v>
      </c>
      <c r="M171" s="46">
        <f t="shared" si="14"/>
        <v>8798000</v>
      </c>
    </row>
    <row r="172" spans="1:13" ht="23.25" hidden="1" customHeight="1" x14ac:dyDescent="0.25">
      <c r="A172" s="83" t="s">
        <v>306</v>
      </c>
      <c r="B172" s="84"/>
      <c r="C172" s="2" t="s">
        <v>307</v>
      </c>
      <c r="D172" s="19">
        <v>0</v>
      </c>
      <c r="E172" s="20">
        <v>0</v>
      </c>
      <c r="F172" s="45">
        <f t="shared" si="12"/>
        <v>0</v>
      </c>
      <c r="G172" s="19">
        <v>2430000</v>
      </c>
      <c r="H172" s="20">
        <v>0</v>
      </c>
      <c r="I172" s="44">
        <f t="shared" si="13"/>
        <v>2430000</v>
      </c>
      <c r="J172" s="85">
        <v>2430000</v>
      </c>
      <c r="K172" s="86"/>
      <c r="L172" s="20">
        <v>0</v>
      </c>
      <c r="M172" s="46">
        <f t="shared" si="14"/>
        <v>2430000</v>
      </c>
    </row>
    <row r="173" spans="1:13" ht="57" hidden="1" customHeight="1" x14ac:dyDescent="0.25">
      <c r="A173" s="83" t="s">
        <v>308</v>
      </c>
      <c r="B173" s="84"/>
      <c r="C173" s="2" t="s">
        <v>309</v>
      </c>
      <c r="D173" s="19">
        <v>0</v>
      </c>
      <c r="E173" s="20">
        <v>0</v>
      </c>
      <c r="F173" s="45">
        <f t="shared" si="12"/>
        <v>0</v>
      </c>
      <c r="G173" s="19">
        <v>2430000</v>
      </c>
      <c r="H173" s="20">
        <v>0</v>
      </c>
      <c r="I173" s="44">
        <f t="shared" si="13"/>
        <v>2430000</v>
      </c>
      <c r="J173" s="85">
        <v>2430000</v>
      </c>
      <c r="K173" s="86"/>
      <c r="L173" s="20">
        <v>0</v>
      </c>
      <c r="M173" s="46">
        <f t="shared" si="14"/>
        <v>2430000</v>
      </c>
    </row>
    <row r="174" spans="1:13" ht="45.75" hidden="1" customHeight="1" x14ac:dyDescent="0.25">
      <c r="A174" s="83" t="s">
        <v>310</v>
      </c>
      <c r="B174" s="84"/>
      <c r="C174" s="2" t="s">
        <v>311</v>
      </c>
      <c r="D174" s="19">
        <v>0</v>
      </c>
      <c r="E174" s="20">
        <v>0</v>
      </c>
      <c r="F174" s="45">
        <f t="shared" si="12"/>
        <v>0</v>
      </c>
      <c r="G174" s="19">
        <v>2430000</v>
      </c>
      <c r="H174" s="20">
        <v>0</v>
      </c>
      <c r="I174" s="44">
        <f t="shared" si="13"/>
        <v>2430000</v>
      </c>
      <c r="J174" s="85">
        <v>2430000</v>
      </c>
      <c r="K174" s="86"/>
      <c r="L174" s="20">
        <v>0</v>
      </c>
      <c r="M174" s="46">
        <f t="shared" si="14"/>
        <v>2430000</v>
      </c>
    </row>
    <row r="175" spans="1:13" ht="34.5" customHeight="1" x14ac:dyDescent="0.25">
      <c r="A175" s="91" t="s">
        <v>312</v>
      </c>
      <c r="B175" s="92"/>
      <c r="C175" s="5" t="s">
        <v>313</v>
      </c>
      <c r="D175" s="22">
        <v>10034000</v>
      </c>
      <c r="E175" s="38">
        <f>E176+E179</f>
        <v>3885100</v>
      </c>
      <c r="F175" s="63">
        <f t="shared" si="12"/>
        <v>13919100</v>
      </c>
      <c r="G175" s="61">
        <v>2034000</v>
      </c>
      <c r="H175" s="38">
        <v>0</v>
      </c>
      <c r="I175" s="64">
        <f t="shared" si="13"/>
        <v>2034000</v>
      </c>
      <c r="J175" s="93">
        <v>2034000</v>
      </c>
      <c r="K175" s="94"/>
      <c r="L175" s="38">
        <v>0</v>
      </c>
      <c r="M175" s="66">
        <f t="shared" ref="M175:M183" si="15">J175+L175</f>
        <v>2034000</v>
      </c>
    </row>
    <row r="176" spans="1:13" ht="34.5" customHeight="1" x14ac:dyDescent="0.25">
      <c r="A176" s="83" t="s">
        <v>571</v>
      </c>
      <c r="B176" s="84"/>
      <c r="C176" s="15" t="s">
        <v>570</v>
      </c>
      <c r="D176" s="19">
        <v>0</v>
      </c>
      <c r="E176" s="20">
        <f>E177</f>
        <v>100</v>
      </c>
      <c r="F176" s="45">
        <f>F177</f>
        <v>100</v>
      </c>
      <c r="G176" s="19">
        <v>0</v>
      </c>
      <c r="H176" s="20">
        <v>0</v>
      </c>
      <c r="I176" s="44">
        <f t="shared" si="13"/>
        <v>0</v>
      </c>
      <c r="J176" s="85">
        <v>0</v>
      </c>
      <c r="K176" s="86"/>
      <c r="L176" s="20">
        <v>0</v>
      </c>
      <c r="M176" s="46">
        <f t="shared" si="15"/>
        <v>0</v>
      </c>
    </row>
    <row r="177" spans="1:13" ht="53.25" customHeight="1" x14ac:dyDescent="0.25">
      <c r="A177" s="83" t="s">
        <v>572</v>
      </c>
      <c r="B177" s="84"/>
      <c r="C177" s="15" t="s">
        <v>568</v>
      </c>
      <c r="D177" s="19">
        <v>0</v>
      </c>
      <c r="E177" s="20">
        <f>E178</f>
        <v>100</v>
      </c>
      <c r="F177" s="45">
        <f>F178</f>
        <v>100</v>
      </c>
      <c r="G177" s="19">
        <v>0</v>
      </c>
      <c r="H177" s="20">
        <v>0</v>
      </c>
      <c r="I177" s="44">
        <f t="shared" si="13"/>
        <v>0</v>
      </c>
      <c r="J177" s="85">
        <v>0</v>
      </c>
      <c r="K177" s="86"/>
      <c r="L177" s="20">
        <v>0</v>
      </c>
      <c r="M177" s="46">
        <f t="shared" si="15"/>
        <v>0</v>
      </c>
    </row>
    <row r="178" spans="1:13" ht="34.5" customHeight="1" x14ac:dyDescent="0.25">
      <c r="A178" s="83" t="s">
        <v>573</v>
      </c>
      <c r="B178" s="84"/>
      <c r="C178" s="15" t="s">
        <v>569</v>
      </c>
      <c r="D178" s="19">
        <v>0</v>
      </c>
      <c r="E178" s="20">
        <v>100</v>
      </c>
      <c r="F178" s="45">
        <f t="shared" ref="F178:F183" si="16">D178+E178</f>
        <v>100</v>
      </c>
      <c r="G178" s="19">
        <v>0</v>
      </c>
      <c r="H178" s="20">
        <v>0</v>
      </c>
      <c r="I178" s="44">
        <f t="shared" si="13"/>
        <v>0</v>
      </c>
      <c r="J178" s="85">
        <v>0</v>
      </c>
      <c r="K178" s="86"/>
      <c r="L178" s="20">
        <v>0</v>
      </c>
      <c r="M178" s="46">
        <f t="shared" si="15"/>
        <v>0</v>
      </c>
    </row>
    <row r="179" spans="1:13" ht="34.5" customHeight="1" x14ac:dyDescent="0.25">
      <c r="A179" s="83" t="s">
        <v>595</v>
      </c>
      <c r="B179" s="84"/>
      <c r="C179" s="15" t="s">
        <v>592</v>
      </c>
      <c r="D179" s="41">
        <v>0</v>
      </c>
      <c r="E179" s="20">
        <f>E180</f>
        <v>3885000</v>
      </c>
      <c r="F179" s="45">
        <f t="shared" si="16"/>
        <v>3885000</v>
      </c>
      <c r="G179" s="41">
        <v>0</v>
      </c>
      <c r="H179" s="20">
        <v>0</v>
      </c>
      <c r="I179" s="44">
        <f t="shared" si="13"/>
        <v>0</v>
      </c>
      <c r="J179" s="85">
        <v>0</v>
      </c>
      <c r="K179" s="86"/>
      <c r="L179" s="20">
        <v>0</v>
      </c>
      <c r="M179" s="46">
        <f t="shared" si="15"/>
        <v>0</v>
      </c>
    </row>
    <row r="180" spans="1:13" ht="34.5" customHeight="1" x14ac:dyDescent="0.25">
      <c r="A180" s="83" t="s">
        <v>596</v>
      </c>
      <c r="B180" s="84"/>
      <c r="C180" s="15" t="s">
        <v>593</v>
      </c>
      <c r="D180" s="41">
        <v>0</v>
      </c>
      <c r="E180" s="20">
        <f>E181+E183</f>
        <v>3885000</v>
      </c>
      <c r="F180" s="45">
        <f t="shared" si="16"/>
        <v>3885000</v>
      </c>
      <c r="G180" s="41">
        <v>0</v>
      </c>
      <c r="H180" s="20">
        <v>0</v>
      </c>
      <c r="I180" s="44">
        <f t="shared" si="13"/>
        <v>0</v>
      </c>
      <c r="J180" s="85">
        <v>0</v>
      </c>
      <c r="K180" s="86"/>
      <c r="L180" s="20">
        <v>0</v>
      </c>
      <c r="M180" s="46">
        <f t="shared" si="15"/>
        <v>0</v>
      </c>
    </row>
    <row r="181" spans="1:13" ht="34.5" customHeight="1" x14ac:dyDescent="0.25">
      <c r="A181" s="83" t="s">
        <v>597</v>
      </c>
      <c r="B181" s="84"/>
      <c r="C181" s="15" t="s">
        <v>594</v>
      </c>
      <c r="D181" s="41">
        <v>0</v>
      </c>
      <c r="E181" s="20">
        <v>3685000</v>
      </c>
      <c r="F181" s="45">
        <f t="shared" si="16"/>
        <v>3685000</v>
      </c>
      <c r="G181" s="41">
        <v>0</v>
      </c>
      <c r="H181" s="20">
        <v>0</v>
      </c>
      <c r="I181" s="44">
        <f t="shared" si="13"/>
        <v>0</v>
      </c>
      <c r="J181" s="85">
        <v>0</v>
      </c>
      <c r="K181" s="86"/>
      <c r="L181" s="20">
        <v>0</v>
      </c>
      <c r="M181" s="46">
        <f t="shared" si="15"/>
        <v>0</v>
      </c>
    </row>
    <row r="182" spans="1:13" ht="60" customHeight="1" x14ac:dyDescent="0.25">
      <c r="A182" s="83" t="s">
        <v>600</v>
      </c>
      <c r="B182" s="84"/>
      <c r="C182" s="15" t="s">
        <v>598</v>
      </c>
      <c r="D182" s="58">
        <v>0</v>
      </c>
      <c r="E182" s="20">
        <f>E183</f>
        <v>200000</v>
      </c>
      <c r="F182" s="45">
        <f t="shared" si="16"/>
        <v>200000</v>
      </c>
      <c r="G182" s="58">
        <v>0</v>
      </c>
      <c r="H182" s="20">
        <v>0</v>
      </c>
      <c r="I182" s="59">
        <f t="shared" si="13"/>
        <v>0</v>
      </c>
      <c r="J182" s="85">
        <v>0</v>
      </c>
      <c r="K182" s="86"/>
      <c r="L182" s="20">
        <v>0</v>
      </c>
      <c r="M182" s="46">
        <f t="shared" si="15"/>
        <v>0</v>
      </c>
    </row>
    <row r="183" spans="1:13" ht="64.5" customHeight="1" x14ac:dyDescent="0.25">
      <c r="A183" s="83" t="s">
        <v>601</v>
      </c>
      <c r="B183" s="84"/>
      <c r="C183" s="15" t="s">
        <v>599</v>
      </c>
      <c r="D183" s="58">
        <v>0</v>
      </c>
      <c r="E183" s="20">
        <v>200000</v>
      </c>
      <c r="F183" s="45">
        <f t="shared" si="16"/>
        <v>200000</v>
      </c>
      <c r="G183" s="58">
        <v>0</v>
      </c>
      <c r="H183" s="20">
        <v>0</v>
      </c>
      <c r="I183" s="59">
        <f t="shared" si="13"/>
        <v>0</v>
      </c>
      <c r="J183" s="85">
        <v>0</v>
      </c>
      <c r="K183" s="86"/>
      <c r="L183" s="20">
        <v>0</v>
      </c>
      <c r="M183" s="46">
        <f t="shared" si="15"/>
        <v>0</v>
      </c>
    </row>
    <row r="184" spans="1:13" ht="23.25" hidden="1" customHeight="1" x14ac:dyDescent="0.25">
      <c r="A184" s="83" t="s">
        <v>314</v>
      </c>
      <c r="B184" s="84"/>
      <c r="C184" s="2" t="s">
        <v>315</v>
      </c>
      <c r="D184" s="19">
        <v>1754000</v>
      </c>
      <c r="E184" s="20">
        <v>0</v>
      </c>
      <c r="F184" s="45">
        <f t="shared" si="12"/>
        <v>1754000</v>
      </c>
      <c r="G184" s="19">
        <v>1754000</v>
      </c>
      <c r="H184" s="20">
        <v>0</v>
      </c>
      <c r="I184" s="44">
        <f t="shared" si="13"/>
        <v>1754000</v>
      </c>
      <c r="J184" s="85">
        <v>1754000</v>
      </c>
      <c r="K184" s="86"/>
      <c r="L184" s="20">
        <v>0</v>
      </c>
      <c r="M184" s="46">
        <f t="shared" ref="M184:M191" si="17">J184+L184</f>
        <v>1754000</v>
      </c>
    </row>
    <row r="185" spans="1:13" ht="23.25" hidden="1" customHeight="1" x14ac:dyDescent="0.25">
      <c r="A185" s="83" t="s">
        <v>316</v>
      </c>
      <c r="B185" s="84"/>
      <c r="C185" s="2" t="s">
        <v>317</v>
      </c>
      <c r="D185" s="19">
        <v>1754000</v>
      </c>
      <c r="E185" s="20">
        <v>0</v>
      </c>
      <c r="F185" s="45">
        <f t="shared" si="12"/>
        <v>1754000</v>
      </c>
      <c r="G185" s="19">
        <v>1754000</v>
      </c>
      <c r="H185" s="20">
        <v>0</v>
      </c>
      <c r="I185" s="44">
        <f t="shared" si="13"/>
        <v>1754000</v>
      </c>
      <c r="J185" s="85">
        <v>1754000</v>
      </c>
      <c r="K185" s="86"/>
      <c r="L185" s="20">
        <v>0</v>
      </c>
      <c r="M185" s="46">
        <f t="shared" si="17"/>
        <v>1754000</v>
      </c>
    </row>
    <row r="186" spans="1:13" ht="34.5" hidden="1" customHeight="1" x14ac:dyDescent="0.25">
      <c r="A186" s="83" t="s">
        <v>318</v>
      </c>
      <c r="B186" s="84"/>
      <c r="C186" s="2" t="s">
        <v>319</v>
      </c>
      <c r="D186" s="19">
        <v>1754000</v>
      </c>
      <c r="E186" s="20">
        <v>0</v>
      </c>
      <c r="F186" s="45">
        <f t="shared" si="12"/>
        <v>1754000</v>
      </c>
      <c r="G186" s="19">
        <v>1754000</v>
      </c>
      <c r="H186" s="20">
        <v>0</v>
      </c>
      <c r="I186" s="44">
        <f t="shared" si="13"/>
        <v>1754000</v>
      </c>
      <c r="J186" s="85">
        <v>1754000</v>
      </c>
      <c r="K186" s="86"/>
      <c r="L186" s="20">
        <v>0</v>
      </c>
      <c r="M186" s="46">
        <f t="shared" si="17"/>
        <v>1754000</v>
      </c>
    </row>
    <row r="187" spans="1:13" ht="23.25" hidden="1" customHeight="1" x14ac:dyDescent="0.25">
      <c r="A187" s="83" t="s">
        <v>320</v>
      </c>
      <c r="B187" s="84"/>
      <c r="C187" s="2" t="s">
        <v>321</v>
      </c>
      <c r="D187" s="19">
        <v>8280000</v>
      </c>
      <c r="E187" s="20">
        <v>0</v>
      </c>
      <c r="F187" s="45">
        <f t="shared" si="12"/>
        <v>8280000</v>
      </c>
      <c r="G187" s="19">
        <v>280000</v>
      </c>
      <c r="H187" s="20">
        <v>0</v>
      </c>
      <c r="I187" s="44">
        <f t="shared" si="13"/>
        <v>280000</v>
      </c>
      <c r="J187" s="85">
        <v>280000</v>
      </c>
      <c r="K187" s="86"/>
      <c r="L187" s="20">
        <v>0</v>
      </c>
      <c r="M187" s="46">
        <f t="shared" si="17"/>
        <v>280000</v>
      </c>
    </row>
    <row r="188" spans="1:13" ht="34.5" hidden="1" customHeight="1" x14ac:dyDescent="0.25">
      <c r="A188" s="83" t="s">
        <v>322</v>
      </c>
      <c r="B188" s="84"/>
      <c r="C188" s="2" t="s">
        <v>323</v>
      </c>
      <c r="D188" s="19">
        <v>8000000</v>
      </c>
      <c r="E188" s="20">
        <v>0</v>
      </c>
      <c r="F188" s="45">
        <f t="shared" si="12"/>
        <v>8000000</v>
      </c>
      <c r="G188" s="19">
        <v>0</v>
      </c>
      <c r="H188" s="20">
        <v>0</v>
      </c>
      <c r="I188" s="44">
        <f t="shared" si="13"/>
        <v>0</v>
      </c>
      <c r="J188" s="85">
        <v>0</v>
      </c>
      <c r="K188" s="86"/>
      <c r="L188" s="20">
        <v>0</v>
      </c>
      <c r="M188" s="46">
        <f t="shared" si="17"/>
        <v>0</v>
      </c>
    </row>
    <row r="189" spans="1:13" ht="15" hidden="1" customHeight="1" x14ac:dyDescent="0.25">
      <c r="A189" s="83" t="s">
        <v>324</v>
      </c>
      <c r="B189" s="84"/>
      <c r="C189" s="2" t="s">
        <v>325</v>
      </c>
      <c r="D189" s="19">
        <v>8000000</v>
      </c>
      <c r="E189" s="20">
        <v>0</v>
      </c>
      <c r="F189" s="45">
        <f t="shared" si="12"/>
        <v>8000000</v>
      </c>
      <c r="G189" s="19">
        <v>0</v>
      </c>
      <c r="H189" s="20">
        <v>0</v>
      </c>
      <c r="I189" s="44">
        <f t="shared" si="13"/>
        <v>0</v>
      </c>
      <c r="J189" s="85">
        <v>0</v>
      </c>
      <c r="K189" s="86"/>
      <c r="L189" s="20">
        <v>0</v>
      </c>
      <c r="M189" s="46">
        <f t="shared" si="17"/>
        <v>0</v>
      </c>
    </row>
    <row r="190" spans="1:13" ht="34.5" hidden="1" customHeight="1" x14ac:dyDescent="0.25">
      <c r="A190" s="83" t="s">
        <v>326</v>
      </c>
      <c r="B190" s="84"/>
      <c r="C190" s="2" t="s">
        <v>327</v>
      </c>
      <c r="D190" s="19">
        <v>280000</v>
      </c>
      <c r="E190" s="20">
        <v>0</v>
      </c>
      <c r="F190" s="45">
        <f t="shared" si="12"/>
        <v>280000</v>
      </c>
      <c r="G190" s="19">
        <v>280000</v>
      </c>
      <c r="H190" s="20">
        <v>0</v>
      </c>
      <c r="I190" s="44">
        <f t="shared" si="13"/>
        <v>280000</v>
      </c>
      <c r="J190" s="85">
        <v>280000</v>
      </c>
      <c r="K190" s="86"/>
      <c r="L190" s="20">
        <v>0</v>
      </c>
      <c r="M190" s="46">
        <f t="shared" si="17"/>
        <v>280000</v>
      </c>
    </row>
    <row r="191" spans="1:13" ht="57" hidden="1" customHeight="1" x14ac:dyDescent="0.25">
      <c r="A191" s="83" t="s">
        <v>328</v>
      </c>
      <c r="B191" s="84"/>
      <c r="C191" s="2" t="s">
        <v>329</v>
      </c>
      <c r="D191" s="19">
        <v>280000</v>
      </c>
      <c r="E191" s="20">
        <v>0</v>
      </c>
      <c r="F191" s="45">
        <f t="shared" si="12"/>
        <v>280000</v>
      </c>
      <c r="G191" s="19">
        <v>280000</v>
      </c>
      <c r="H191" s="20">
        <v>0</v>
      </c>
      <c r="I191" s="44">
        <f t="shared" si="13"/>
        <v>280000</v>
      </c>
      <c r="J191" s="85">
        <v>280000</v>
      </c>
      <c r="K191" s="86"/>
      <c r="L191" s="20">
        <v>0</v>
      </c>
      <c r="M191" s="46">
        <f t="shared" si="17"/>
        <v>280000</v>
      </c>
    </row>
    <row r="192" spans="1:13" ht="15" hidden="1" customHeight="1" x14ac:dyDescent="0.25">
      <c r="A192" s="91" t="s">
        <v>330</v>
      </c>
      <c r="B192" s="92"/>
      <c r="C192" s="5" t="s">
        <v>331</v>
      </c>
      <c r="D192" s="22">
        <v>19107000</v>
      </c>
      <c r="E192" s="38">
        <v>0</v>
      </c>
      <c r="F192" s="63">
        <f t="shared" si="12"/>
        <v>19107000</v>
      </c>
      <c r="G192" s="61">
        <v>26372600</v>
      </c>
      <c r="H192" s="38">
        <v>0</v>
      </c>
      <c r="I192" s="64">
        <f t="shared" si="13"/>
        <v>26372600</v>
      </c>
      <c r="J192" s="93">
        <v>26995700</v>
      </c>
      <c r="K192" s="94"/>
      <c r="L192" s="38">
        <v>0</v>
      </c>
      <c r="M192" s="65">
        <f>J192+L192</f>
        <v>26995700</v>
      </c>
    </row>
    <row r="193" spans="1:13" ht="15" hidden="1" customHeight="1" x14ac:dyDescent="0.25">
      <c r="A193" s="83" t="s">
        <v>332</v>
      </c>
      <c r="B193" s="84"/>
      <c r="C193" s="2" t="s">
        <v>333</v>
      </c>
      <c r="D193" s="19">
        <v>17607000</v>
      </c>
      <c r="E193" s="20">
        <v>0</v>
      </c>
      <c r="F193" s="45">
        <f t="shared" si="12"/>
        <v>17607000</v>
      </c>
      <c r="G193" s="19">
        <v>24872600</v>
      </c>
      <c r="H193" s="20">
        <v>0</v>
      </c>
      <c r="I193" s="44">
        <f t="shared" si="13"/>
        <v>24872600</v>
      </c>
      <c r="J193" s="85">
        <v>25495700</v>
      </c>
      <c r="K193" s="86"/>
      <c r="L193" s="20">
        <v>0</v>
      </c>
      <c r="M193" s="46">
        <f t="shared" ref="M193:M198" si="18">J193+L193</f>
        <v>25495700</v>
      </c>
    </row>
    <row r="194" spans="1:13" ht="34.5" hidden="1" customHeight="1" x14ac:dyDescent="0.25">
      <c r="A194" s="83" t="s">
        <v>334</v>
      </c>
      <c r="B194" s="84"/>
      <c r="C194" s="2" t="s">
        <v>335</v>
      </c>
      <c r="D194" s="19">
        <v>17607000</v>
      </c>
      <c r="E194" s="20">
        <v>0</v>
      </c>
      <c r="F194" s="45">
        <f t="shared" si="12"/>
        <v>17607000</v>
      </c>
      <c r="G194" s="19">
        <v>24872600</v>
      </c>
      <c r="H194" s="20">
        <v>0</v>
      </c>
      <c r="I194" s="44">
        <f t="shared" si="13"/>
        <v>24872600</v>
      </c>
      <c r="J194" s="85">
        <v>25495700</v>
      </c>
      <c r="K194" s="86"/>
      <c r="L194" s="20">
        <v>0</v>
      </c>
      <c r="M194" s="46">
        <f t="shared" si="18"/>
        <v>25495700</v>
      </c>
    </row>
    <row r="195" spans="1:13" ht="68.25" hidden="1" customHeight="1" x14ac:dyDescent="0.25">
      <c r="A195" s="83" t="s">
        <v>336</v>
      </c>
      <c r="B195" s="84"/>
      <c r="C195" s="2" t="s">
        <v>337</v>
      </c>
      <c r="D195" s="19">
        <v>17607000</v>
      </c>
      <c r="E195" s="20">
        <v>0</v>
      </c>
      <c r="F195" s="45">
        <f t="shared" si="12"/>
        <v>17607000</v>
      </c>
      <c r="G195" s="19">
        <v>24872600</v>
      </c>
      <c r="H195" s="20">
        <v>0</v>
      </c>
      <c r="I195" s="44">
        <f t="shared" si="13"/>
        <v>24872600</v>
      </c>
      <c r="J195" s="85">
        <v>25495700</v>
      </c>
      <c r="K195" s="86"/>
      <c r="L195" s="20">
        <v>0</v>
      </c>
      <c r="M195" s="46">
        <f t="shared" si="18"/>
        <v>25495700</v>
      </c>
    </row>
    <row r="196" spans="1:13" ht="23.25" hidden="1" customHeight="1" x14ac:dyDescent="0.25">
      <c r="A196" s="83" t="s">
        <v>338</v>
      </c>
      <c r="B196" s="84"/>
      <c r="C196" s="2" t="s">
        <v>339</v>
      </c>
      <c r="D196" s="19">
        <v>1500000</v>
      </c>
      <c r="E196" s="20">
        <v>0</v>
      </c>
      <c r="F196" s="45">
        <f t="shared" si="12"/>
        <v>1500000</v>
      </c>
      <c r="G196" s="19">
        <v>1500000</v>
      </c>
      <c r="H196" s="20">
        <v>0</v>
      </c>
      <c r="I196" s="44">
        <f t="shared" si="13"/>
        <v>1500000</v>
      </c>
      <c r="J196" s="85">
        <v>1500000</v>
      </c>
      <c r="K196" s="86"/>
      <c r="L196" s="20">
        <v>0</v>
      </c>
      <c r="M196" s="46">
        <f t="shared" si="18"/>
        <v>1500000</v>
      </c>
    </row>
    <row r="197" spans="1:13" ht="34.5" hidden="1" customHeight="1" x14ac:dyDescent="0.25">
      <c r="A197" s="83" t="s">
        <v>340</v>
      </c>
      <c r="B197" s="84"/>
      <c r="C197" s="2" t="s">
        <v>341</v>
      </c>
      <c r="D197" s="19">
        <v>1500000</v>
      </c>
      <c r="E197" s="20">
        <v>0</v>
      </c>
      <c r="F197" s="45">
        <f t="shared" si="12"/>
        <v>1500000</v>
      </c>
      <c r="G197" s="19">
        <v>1500000</v>
      </c>
      <c r="H197" s="20">
        <v>0</v>
      </c>
      <c r="I197" s="44">
        <f t="shared" si="13"/>
        <v>1500000</v>
      </c>
      <c r="J197" s="85">
        <v>1500000</v>
      </c>
      <c r="K197" s="86"/>
      <c r="L197" s="20">
        <v>0</v>
      </c>
      <c r="M197" s="46">
        <f t="shared" si="18"/>
        <v>1500000</v>
      </c>
    </row>
    <row r="198" spans="1:13" ht="23.25" hidden="1" customHeight="1" x14ac:dyDescent="0.25">
      <c r="A198" s="83" t="s">
        <v>342</v>
      </c>
      <c r="B198" s="84"/>
      <c r="C198" s="2" t="s">
        <v>343</v>
      </c>
      <c r="D198" s="19">
        <v>1500000</v>
      </c>
      <c r="E198" s="20">
        <v>0</v>
      </c>
      <c r="F198" s="45">
        <f t="shared" si="12"/>
        <v>1500000</v>
      </c>
      <c r="G198" s="19">
        <v>1500000</v>
      </c>
      <c r="H198" s="20">
        <v>0</v>
      </c>
      <c r="I198" s="44">
        <f t="shared" si="13"/>
        <v>1500000</v>
      </c>
      <c r="J198" s="85">
        <v>1500000</v>
      </c>
      <c r="K198" s="86"/>
      <c r="L198" s="20">
        <v>0</v>
      </c>
      <c r="M198" s="46">
        <f t="shared" si="18"/>
        <v>1500000</v>
      </c>
    </row>
    <row r="199" spans="1:13" ht="23.25" customHeight="1" x14ac:dyDescent="0.25">
      <c r="A199" s="91" t="s">
        <v>344</v>
      </c>
      <c r="B199" s="92"/>
      <c r="C199" s="5" t="s">
        <v>345</v>
      </c>
      <c r="D199" s="22">
        <v>241039600</v>
      </c>
      <c r="E199" s="38">
        <f>E200+E210</f>
        <v>921132.16000000015</v>
      </c>
      <c r="F199" s="63">
        <f t="shared" si="12"/>
        <v>241960732.16</v>
      </c>
      <c r="G199" s="61">
        <v>244991300</v>
      </c>
      <c r="H199" s="38">
        <v>0</v>
      </c>
      <c r="I199" s="64">
        <f t="shared" si="13"/>
        <v>244991300</v>
      </c>
      <c r="J199" s="93">
        <v>244396800</v>
      </c>
      <c r="K199" s="94"/>
      <c r="L199" s="38">
        <v>0</v>
      </c>
      <c r="M199" s="65">
        <f>J199+L199</f>
        <v>244396800</v>
      </c>
    </row>
    <row r="200" spans="1:13" ht="23.25" customHeight="1" x14ac:dyDescent="0.25">
      <c r="A200" s="83" t="s">
        <v>346</v>
      </c>
      <c r="B200" s="84"/>
      <c r="C200" s="2" t="s">
        <v>347</v>
      </c>
      <c r="D200" s="19">
        <v>26563900</v>
      </c>
      <c r="E200" s="20">
        <f>E201</f>
        <v>1220812.08</v>
      </c>
      <c r="F200" s="45">
        <f t="shared" si="12"/>
        <v>27784712.079999998</v>
      </c>
      <c r="G200" s="19">
        <v>26563900</v>
      </c>
      <c r="H200" s="20">
        <v>0</v>
      </c>
      <c r="I200" s="44">
        <f t="shared" si="13"/>
        <v>26563900</v>
      </c>
      <c r="J200" s="85">
        <v>24563900</v>
      </c>
      <c r="K200" s="86"/>
      <c r="L200" s="20">
        <v>0</v>
      </c>
      <c r="M200" s="46">
        <f t="shared" ref="M200:M219" si="19">J200+L200</f>
        <v>24563900</v>
      </c>
    </row>
    <row r="201" spans="1:13" ht="34.5" customHeight="1" x14ac:dyDescent="0.25">
      <c r="A201" s="83" t="s">
        <v>348</v>
      </c>
      <c r="B201" s="84"/>
      <c r="C201" s="2" t="s">
        <v>349</v>
      </c>
      <c r="D201" s="19">
        <v>25790900</v>
      </c>
      <c r="E201" s="20">
        <f>E202</f>
        <v>1220812.08</v>
      </c>
      <c r="F201" s="45">
        <f t="shared" si="12"/>
        <v>27011712.079999998</v>
      </c>
      <c r="G201" s="19">
        <v>25790900</v>
      </c>
      <c r="H201" s="20">
        <v>0</v>
      </c>
      <c r="I201" s="44">
        <f t="shared" si="13"/>
        <v>25790900</v>
      </c>
      <c r="J201" s="85">
        <v>23790900</v>
      </c>
      <c r="K201" s="86"/>
      <c r="L201" s="20">
        <v>0</v>
      </c>
      <c r="M201" s="46">
        <f t="shared" si="19"/>
        <v>23790900</v>
      </c>
    </row>
    <row r="202" spans="1:13" ht="34.5" customHeight="1" x14ac:dyDescent="0.25">
      <c r="A202" s="83" t="s">
        <v>350</v>
      </c>
      <c r="B202" s="84"/>
      <c r="C202" s="2" t="s">
        <v>351</v>
      </c>
      <c r="D202" s="19">
        <v>10992300</v>
      </c>
      <c r="E202" s="20">
        <v>1220812.08</v>
      </c>
      <c r="F202" s="45">
        <f t="shared" si="12"/>
        <v>12213112.08</v>
      </c>
      <c r="G202" s="19">
        <v>10992300</v>
      </c>
      <c r="H202" s="20">
        <v>0</v>
      </c>
      <c r="I202" s="44">
        <f t="shared" si="13"/>
        <v>10992300</v>
      </c>
      <c r="J202" s="85">
        <v>8992300</v>
      </c>
      <c r="K202" s="86"/>
      <c r="L202" s="20">
        <v>0</v>
      </c>
      <c r="M202" s="46">
        <f t="shared" si="19"/>
        <v>8992300</v>
      </c>
    </row>
    <row r="203" spans="1:13" ht="23.25" hidden="1" customHeight="1" x14ac:dyDescent="0.25">
      <c r="A203" s="83" t="s">
        <v>352</v>
      </c>
      <c r="B203" s="84"/>
      <c r="C203" s="2" t="s">
        <v>353</v>
      </c>
      <c r="D203" s="19">
        <v>13798600</v>
      </c>
      <c r="E203" s="20">
        <v>0</v>
      </c>
      <c r="F203" s="45">
        <f t="shared" si="12"/>
        <v>13798600</v>
      </c>
      <c r="G203" s="19">
        <v>13798600</v>
      </c>
      <c r="H203" s="20">
        <v>0</v>
      </c>
      <c r="I203" s="44">
        <f t="shared" si="13"/>
        <v>13798600</v>
      </c>
      <c r="J203" s="85">
        <v>13798600</v>
      </c>
      <c r="K203" s="86"/>
      <c r="L203" s="20">
        <v>0</v>
      </c>
      <c r="M203" s="46">
        <f t="shared" si="19"/>
        <v>13798600</v>
      </c>
    </row>
    <row r="204" spans="1:13" ht="23.25" hidden="1" customHeight="1" x14ac:dyDescent="0.25">
      <c r="A204" s="83" t="s">
        <v>354</v>
      </c>
      <c r="B204" s="84"/>
      <c r="C204" s="2" t="s">
        <v>355</v>
      </c>
      <c r="D204" s="19">
        <v>1000000</v>
      </c>
      <c r="E204" s="20">
        <v>0</v>
      </c>
      <c r="F204" s="45">
        <f t="shared" si="12"/>
        <v>1000000</v>
      </c>
      <c r="G204" s="19">
        <v>1000000</v>
      </c>
      <c r="H204" s="20">
        <v>0</v>
      </c>
      <c r="I204" s="44">
        <f t="shared" si="13"/>
        <v>1000000</v>
      </c>
      <c r="J204" s="85">
        <v>1000000</v>
      </c>
      <c r="K204" s="86"/>
      <c r="L204" s="20">
        <v>0</v>
      </c>
      <c r="M204" s="46">
        <f t="shared" si="19"/>
        <v>1000000</v>
      </c>
    </row>
    <row r="205" spans="1:13" ht="34.5" hidden="1" customHeight="1" x14ac:dyDescent="0.25">
      <c r="A205" s="83" t="s">
        <v>356</v>
      </c>
      <c r="B205" s="84"/>
      <c r="C205" s="2" t="s">
        <v>357</v>
      </c>
      <c r="D205" s="19">
        <v>773000</v>
      </c>
      <c r="E205" s="20">
        <v>0</v>
      </c>
      <c r="F205" s="45">
        <f t="shared" si="12"/>
        <v>773000</v>
      </c>
      <c r="G205" s="19">
        <v>773000</v>
      </c>
      <c r="H205" s="20">
        <v>0</v>
      </c>
      <c r="I205" s="44">
        <f t="shared" si="13"/>
        <v>773000</v>
      </c>
      <c r="J205" s="85">
        <v>773000</v>
      </c>
      <c r="K205" s="86"/>
      <c r="L205" s="20">
        <v>0</v>
      </c>
      <c r="M205" s="46">
        <f t="shared" si="19"/>
        <v>773000</v>
      </c>
    </row>
    <row r="206" spans="1:13" ht="23.25" hidden="1" customHeight="1" x14ac:dyDescent="0.25">
      <c r="A206" s="83" t="s">
        <v>358</v>
      </c>
      <c r="B206" s="84"/>
      <c r="C206" s="2" t="s">
        <v>359</v>
      </c>
      <c r="D206" s="19">
        <v>773000</v>
      </c>
      <c r="E206" s="20">
        <v>0</v>
      </c>
      <c r="F206" s="45">
        <f t="shared" si="12"/>
        <v>773000</v>
      </c>
      <c r="G206" s="19">
        <v>773000</v>
      </c>
      <c r="H206" s="20">
        <v>0</v>
      </c>
      <c r="I206" s="44">
        <f t="shared" si="13"/>
        <v>773000</v>
      </c>
      <c r="J206" s="85">
        <v>773000</v>
      </c>
      <c r="K206" s="86"/>
      <c r="L206" s="20">
        <v>0</v>
      </c>
      <c r="M206" s="46">
        <f t="shared" si="19"/>
        <v>773000</v>
      </c>
    </row>
    <row r="207" spans="1:13" ht="15" hidden="1" customHeight="1" x14ac:dyDescent="0.25">
      <c r="A207" s="83" t="s">
        <v>360</v>
      </c>
      <c r="B207" s="84"/>
      <c r="C207" s="2" t="s">
        <v>361</v>
      </c>
      <c r="D207" s="19">
        <v>603800</v>
      </c>
      <c r="E207" s="20">
        <v>0</v>
      </c>
      <c r="F207" s="45">
        <f t="shared" si="12"/>
        <v>603800</v>
      </c>
      <c r="G207" s="19">
        <v>4555500</v>
      </c>
      <c r="H207" s="20">
        <v>0</v>
      </c>
      <c r="I207" s="44">
        <f t="shared" si="13"/>
        <v>4555500</v>
      </c>
      <c r="J207" s="85">
        <v>8961000</v>
      </c>
      <c r="K207" s="86"/>
      <c r="L207" s="20">
        <v>0</v>
      </c>
      <c r="M207" s="46">
        <f t="shared" si="19"/>
        <v>8961000</v>
      </c>
    </row>
    <row r="208" spans="1:13" ht="23.25" hidden="1" customHeight="1" x14ac:dyDescent="0.25">
      <c r="A208" s="83" t="s">
        <v>362</v>
      </c>
      <c r="B208" s="84"/>
      <c r="C208" s="2" t="s">
        <v>363</v>
      </c>
      <c r="D208" s="19">
        <v>603800</v>
      </c>
      <c r="E208" s="20">
        <v>0</v>
      </c>
      <c r="F208" s="45">
        <f t="shared" si="12"/>
        <v>603800</v>
      </c>
      <c r="G208" s="19">
        <v>4555500</v>
      </c>
      <c r="H208" s="20">
        <v>0</v>
      </c>
      <c r="I208" s="44">
        <f t="shared" si="13"/>
        <v>4555500</v>
      </c>
      <c r="J208" s="85">
        <v>8961000</v>
      </c>
      <c r="K208" s="86"/>
      <c r="L208" s="20">
        <v>0</v>
      </c>
      <c r="M208" s="46">
        <f t="shared" si="19"/>
        <v>8961000</v>
      </c>
    </row>
    <row r="209" spans="1:13" ht="15" hidden="1" customHeight="1" x14ac:dyDescent="0.25">
      <c r="A209" s="83" t="s">
        <v>364</v>
      </c>
      <c r="B209" s="84"/>
      <c r="C209" s="2" t="s">
        <v>365</v>
      </c>
      <c r="D209" s="19">
        <v>603800</v>
      </c>
      <c r="E209" s="20">
        <v>0</v>
      </c>
      <c r="F209" s="45">
        <f t="shared" si="12"/>
        <v>603800</v>
      </c>
      <c r="G209" s="19">
        <v>4555500</v>
      </c>
      <c r="H209" s="20">
        <v>0</v>
      </c>
      <c r="I209" s="44">
        <f t="shared" si="13"/>
        <v>4555500</v>
      </c>
      <c r="J209" s="85">
        <v>8961000</v>
      </c>
      <c r="K209" s="86"/>
      <c r="L209" s="20">
        <v>0</v>
      </c>
      <c r="M209" s="46">
        <f t="shared" si="19"/>
        <v>8961000</v>
      </c>
    </row>
    <row r="210" spans="1:13" ht="15" customHeight="1" x14ac:dyDescent="0.25">
      <c r="A210" s="83" t="s">
        <v>128</v>
      </c>
      <c r="B210" s="84"/>
      <c r="C210" s="2" t="s">
        <v>366</v>
      </c>
      <c r="D210" s="19">
        <v>213871900</v>
      </c>
      <c r="E210" s="20">
        <f>E211</f>
        <v>-299679.92</v>
      </c>
      <c r="F210" s="45">
        <f t="shared" si="12"/>
        <v>213572220.08000001</v>
      </c>
      <c r="G210" s="19">
        <v>213871900</v>
      </c>
      <c r="H210" s="20">
        <v>0</v>
      </c>
      <c r="I210" s="44">
        <f t="shared" si="13"/>
        <v>213871900</v>
      </c>
      <c r="J210" s="85">
        <v>210871900</v>
      </c>
      <c r="K210" s="86"/>
      <c r="L210" s="20">
        <v>0</v>
      </c>
      <c r="M210" s="46">
        <f t="shared" si="19"/>
        <v>210871900</v>
      </c>
    </row>
    <row r="211" spans="1:13" ht="23.25" customHeight="1" x14ac:dyDescent="0.25">
      <c r="A211" s="83" t="s">
        <v>130</v>
      </c>
      <c r="B211" s="84"/>
      <c r="C211" s="2" t="s">
        <v>367</v>
      </c>
      <c r="D211" s="19">
        <v>213871900</v>
      </c>
      <c r="E211" s="20">
        <f>E213+E214</f>
        <v>-299679.92</v>
      </c>
      <c r="F211" s="45">
        <f t="shared" si="12"/>
        <v>213572220.08000001</v>
      </c>
      <c r="G211" s="19">
        <v>213871900</v>
      </c>
      <c r="H211" s="20">
        <v>0</v>
      </c>
      <c r="I211" s="44">
        <f t="shared" si="13"/>
        <v>213871900</v>
      </c>
      <c r="J211" s="85">
        <v>210871900</v>
      </c>
      <c r="K211" s="86"/>
      <c r="L211" s="20">
        <v>0</v>
      </c>
      <c r="M211" s="46">
        <f t="shared" si="19"/>
        <v>210871900</v>
      </c>
    </row>
    <row r="212" spans="1:13" ht="15" hidden="1" customHeight="1" x14ac:dyDescent="0.25">
      <c r="A212" s="83" t="s">
        <v>368</v>
      </c>
      <c r="B212" s="84"/>
      <c r="C212" s="2" t="s">
        <v>369</v>
      </c>
      <c r="D212" s="19">
        <v>3203000</v>
      </c>
      <c r="E212" s="20">
        <v>0</v>
      </c>
      <c r="F212" s="45">
        <f t="shared" si="12"/>
        <v>3203000</v>
      </c>
      <c r="G212" s="19">
        <v>3203000</v>
      </c>
      <c r="H212" s="20">
        <v>0</v>
      </c>
      <c r="I212" s="44">
        <f t="shared" si="13"/>
        <v>3203000</v>
      </c>
      <c r="J212" s="85">
        <v>3203000</v>
      </c>
      <c r="K212" s="86"/>
      <c r="L212" s="20">
        <v>0</v>
      </c>
      <c r="M212" s="46">
        <f t="shared" si="19"/>
        <v>3203000</v>
      </c>
    </row>
    <row r="213" spans="1:13" ht="15" customHeight="1" x14ac:dyDescent="0.25">
      <c r="A213" s="83" t="s">
        <v>370</v>
      </c>
      <c r="B213" s="84"/>
      <c r="C213" s="2" t="s">
        <v>371</v>
      </c>
      <c r="D213" s="19">
        <v>131558900</v>
      </c>
      <c r="E213" s="20">
        <v>-300679.92</v>
      </c>
      <c r="F213" s="45">
        <f t="shared" si="12"/>
        <v>131258220.08</v>
      </c>
      <c r="G213" s="19">
        <v>131558900</v>
      </c>
      <c r="H213" s="20">
        <v>0</v>
      </c>
      <c r="I213" s="44">
        <f t="shared" si="13"/>
        <v>131558900</v>
      </c>
      <c r="J213" s="85">
        <v>128558900</v>
      </c>
      <c r="K213" s="86"/>
      <c r="L213" s="20">
        <v>0</v>
      </c>
      <c r="M213" s="46">
        <f t="shared" si="19"/>
        <v>128558900</v>
      </c>
    </row>
    <row r="214" spans="1:13" ht="15" customHeight="1" x14ac:dyDescent="0.25">
      <c r="A214" s="83" t="s">
        <v>132</v>
      </c>
      <c r="B214" s="84"/>
      <c r="C214" s="15" t="s">
        <v>574</v>
      </c>
      <c r="D214" s="19">
        <v>0</v>
      </c>
      <c r="E214" s="20">
        <v>1000</v>
      </c>
      <c r="F214" s="45">
        <f t="shared" si="12"/>
        <v>1000</v>
      </c>
      <c r="G214" s="19">
        <v>0</v>
      </c>
      <c r="H214" s="20">
        <v>0</v>
      </c>
      <c r="I214" s="44">
        <v>0</v>
      </c>
      <c r="J214" s="85">
        <v>0</v>
      </c>
      <c r="K214" s="86"/>
      <c r="L214" s="20">
        <v>0</v>
      </c>
      <c r="M214" s="46">
        <f t="shared" si="19"/>
        <v>0</v>
      </c>
    </row>
    <row r="215" spans="1:13" ht="15" hidden="1" customHeight="1" x14ac:dyDescent="0.25">
      <c r="A215" s="83" t="s">
        <v>372</v>
      </c>
      <c r="B215" s="84"/>
      <c r="C215" s="2" t="s">
        <v>373</v>
      </c>
      <c r="D215" s="19">
        <v>15250000</v>
      </c>
      <c r="E215" s="20">
        <v>0</v>
      </c>
      <c r="F215" s="45">
        <f t="shared" si="12"/>
        <v>15250000</v>
      </c>
      <c r="G215" s="19">
        <v>15250000</v>
      </c>
      <c r="H215" s="20">
        <v>0</v>
      </c>
      <c r="I215" s="44">
        <f t="shared" si="13"/>
        <v>15250000</v>
      </c>
      <c r="J215" s="85">
        <v>15250000</v>
      </c>
      <c r="K215" s="86"/>
      <c r="L215" s="20">
        <v>0</v>
      </c>
      <c r="M215" s="46">
        <f t="shared" si="19"/>
        <v>15250000</v>
      </c>
    </row>
    <row r="216" spans="1:13" ht="23.25" hidden="1" customHeight="1" x14ac:dyDescent="0.25">
      <c r="A216" s="83" t="s">
        <v>374</v>
      </c>
      <c r="B216" s="84"/>
      <c r="C216" s="2" t="s">
        <v>375</v>
      </c>
      <c r="D216" s="19">
        <v>64000</v>
      </c>
      <c r="E216" s="20">
        <v>0</v>
      </c>
      <c r="F216" s="45">
        <f t="shared" si="12"/>
        <v>64000</v>
      </c>
      <c r="G216" s="19">
        <v>64000</v>
      </c>
      <c r="H216" s="20">
        <v>0</v>
      </c>
      <c r="I216" s="44">
        <f t="shared" si="13"/>
        <v>64000</v>
      </c>
      <c r="J216" s="85">
        <v>64000</v>
      </c>
      <c r="K216" s="86"/>
      <c r="L216" s="20">
        <v>0</v>
      </c>
      <c r="M216" s="46">
        <f t="shared" si="19"/>
        <v>64000</v>
      </c>
    </row>
    <row r="217" spans="1:13" ht="15" hidden="1" customHeight="1" x14ac:dyDescent="0.25">
      <c r="A217" s="83" t="s">
        <v>376</v>
      </c>
      <c r="B217" s="84"/>
      <c r="C217" s="2" t="s">
        <v>377</v>
      </c>
      <c r="D217" s="19">
        <v>296000</v>
      </c>
      <c r="E217" s="20">
        <v>0</v>
      </c>
      <c r="F217" s="45">
        <f t="shared" ref="F217:F286" si="20">D217+E217</f>
        <v>296000</v>
      </c>
      <c r="G217" s="19">
        <v>296000</v>
      </c>
      <c r="H217" s="20">
        <v>0</v>
      </c>
      <c r="I217" s="44">
        <f t="shared" si="13"/>
        <v>296000</v>
      </c>
      <c r="J217" s="85">
        <v>296000</v>
      </c>
      <c r="K217" s="86"/>
      <c r="L217" s="20">
        <v>0</v>
      </c>
      <c r="M217" s="46">
        <f t="shared" si="19"/>
        <v>296000</v>
      </c>
    </row>
    <row r="218" spans="1:13" ht="23.25" hidden="1" customHeight="1" x14ac:dyDescent="0.25">
      <c r="A218" s="83" t="s">
        <v>378</v>
      </c>
      <c r="B218" s="84"/>
      <c r="C218" s="2" t="s">
        <v>379</v>
      </c>
      <c r="D218" s="19">
        <v>13500000</v>
      </c>
      <c r="E218" s="20">
        <v>0</v>
      </c>
      <c r="F218" s="45">
        <f t="shared" si="20"/>
        <v>13500000</v>
      </c>
      <c r="G218" s="19">
        <v>13500000</v>
      </c>
      <c r="H218" s="20">
        <v>0</v>
      </c>
      <c r="I218" s="44">
        <f t="shared" si="13"/>
        <v>13500000</v>
      </c>
      <c r="J218" s="85">
        <v>13500000</v>
      </c>
      <c r="K218" s="86"/>
      <c r="L218" s="20">
        <v>0</v>
      </c>
      <c r="M218" s="46">
        <f t="shared" si="19"/>
        <v>13500000</v>
      </c>
    </row>
    <row r="219" spans="1:13" ht="34.5" hidden="1" customHeight="1" x14ac:dyDescent="0.25">
      <c r="A219" s="83" t="s">
        <v>380</v>
      </c>
      <c r="B219" s="84"/>
      <c r="C219" s="2" t="s">
        <v>381</v>
      </c>
      <c r="D219" s="19">
        <v>50000000</v>
      </c>
      <c r="E219" s="20">
        <v>0</v>
      </c>
      <c r="F219" s="45">
        <f t="shared" si="20"/>
        <v>50000000</v>
      </c>
      <c r="G219" s="19">
        <v>50000000</v>
      </c>
      <c r="H219" s="20">
        <v>0</v>
      </c>
      <c r="I219" s="44">
        <f t="shared" si="13"/>
        <v>50000000</v>
      </c>
      <c r="J219" s="85">
        <v>50000000</v>
      </c>
      <c r="K219" s="86"/>
      <c r="L219" s="20">
        <v>0</v>
      </c>
      <c r="M219" s="46">
        <f t="shared" si="19"/>
        <v>50000000</v>
      </c>
    </row>
    <row r="220" spans="1:13" ht="45.75" customHeight="1" x14ac:dyDescent="0.25">
      <c r="A220" s="91" t="s">
        <v>382</v>
      </c>
      <c r="B220" s="92"/>
      <c r="C220" s="5" t="s">
        <v>383</v>
      </c>
      <c r="D220" s="22">
        <v>47244620</v>
      </c>
      <c r="E220" s="38">
        <f>E221+E226+E231+E234</f>
        <v>1585952.72</v>
      </c>
      <c r="F220" s="63">
        <f t="shared" si="20"/>
        <v>48830572.719999999</v>
      </c>
      <c r="G220" s="61">
        <v>45803440</v>
      </c>
      <c r="H220" s="38">
        <v>0</v>
      </c>
      <c r="I220" s="64">
        <f t="shared" ref="I220:I290" si="21">G220+H220</f>
        <v>45803440</v>
      </c>
      <c r="J220" s="93">
        <v>45993870</v>
      </c>
      <c r="K220" s="94"/>
      <c r="L220" s="38">
        <v>0</v>
      </c>
      <c r="M220" s="65">
        <f>J220+L220</f>
        <v>45993870</v>
      </c>
    </row>
    <row r="221" spans="1:13" ht="45.75" customHeight="1" x14ac:dyDescent="0.25">
      <c r="A221" s="83" t="s">
        <v>384</v>
      </c>
      <c r="B221" s="84"/>
      <c r="C221" s="2" t="s">
        <v>385</v>
      </c>
      <c r="D221" s="19">
        <v>11107000</v>
      </c>
      <c r="E221" s="20">
        <f>E222</f>
        <v>2160000</v>
      </c>
      <c r="F221" s="45">
        <f t="shared" si="20"/>
        <v>13267000</v>
      </c>
      <c r="G221" s="19">
        <v>11107000</v>
      </c>
      <c r="H221" s="20">
        <v>0</v>
      </c>
      <c r="I221" s="44">
        <f t="shared" si="21"/>
        <v>11107000</v>
      </c>
      <c r="J221" s="85">
        <v>11107000</v>
      </c>
      <c r="K221" s="86"/>
      <c r="L221" s="20">
        <v>0</v>
      </c>
      <c r="M221" s="46">
        <f t="shared" ref="M221:M239" si="22">J221+L221</f>
        <v>11107000</v>
      </c>
    </row>
    <row r="222" spans="1:13" ht="34.5" customHeight="1" x14ac:dyDescent="0.25">
      <c r="A222" s="83" t="s">
        <v>386</v>
      </c>
      <c r="B222" s="84"/>
      <c r="C222" s="2" t="s">
        <v>387</v>
      </c>
      <c r="D222" s="19">
        <v>10907000</v>
      </c>
      <c r="E222" s="20">
        <f>E223</f>
        <v>2160000</v>
      </c>
      <c r="F222" s="45">
        <f t="shared" si="20"/>
        <v>13067000</v>
      </c>
      <c r="G222" s="19">
        <v>10907000</v>
      </c>
      <c r="H222" s="20">
        <v>0</v>
      </c>
      <c r="I222" s="44">
        <f t="shared" si="21"/>
        <v>10907000</v>
      </c>
      <c r="J222" s="85">
        <v>10907000</v>
      </c>
      <c r="K222" s="86"/>
      <c r="L222" s="20">
        <v>0</v>
      </c>
      <c r="M222" s="46">
        <f t="shared" si="22"/>
        <v>10907000</v>
      </c>
    </row>
    <row r="223" spans="1:13" ht="102" customHeight="1" x14ac:dyDescent="0.25">
      <c r="A223" s="83" t="s">
        <v>388</v>
      </c>
      <c r="B223" s="84"/>
      <c r="C223" s="2" t="s">
        <v>389</v>
      </c>
      <c r="D223" s="19">
        <v>10907000</v>
      </c>
      <c r="E223" s="20">
        <v>2160000</v>
      </c>
      <c r="F223" s="45">
        <f t="shared" si="20"/>
        <v>13067000</v>
      </c>
      <c r="G223" s="19">
        <v>10907000</v>
      </c>
      <c r="H223" s="20">
        <v>0</v>
      </c>
      <c r="I223" s="44">
        <f t="shared" si="21"/>
        <v>10907000</v>
      </c>
      <c r="J223" s="85">
        <v>10907000</v>
      </c>
      <c r="K223" s="86"/>
      <c r="L223" s="20">
        <v>0</v>
      </c>
      <c r="M223" s="46">
        <f t="shared" si="22"/>
        <v>10907000</v>
      </c>
    </row>
    <row r="224" spans="1:13" ht="23.25" hidden="1" customHeight="1" x14ac:dyDescent="0.25">
      <c r="A224" s="83" t="s">
        <v>390</v>
      </c>
      <c r="B224" s="84"/>
      <c r="C224" s="2" t="s">
        <v>391</v>
      </c>
      <c r="D224" s="19">
        <v>200000</v>
      </c>
      <c r="E224" s="20">
        <v>0</v>
      </c>
      <c r="F224" s="45">
        <f t="shared" si="20"/>
        <v>200000</v>
      </c>
      <c r="G224" s="19">
        <v>200000</v>
      </c>
      <c r="H224" s="20">
        <v>0</v>
      </c>
      <c r="I224" s="44">
        <f t="shared" si="21"/>
        <v>200000</v>
      </c>
      <c r="J224" s="85">
        <v>200000</v>
      </c>
      <c r="K224" s="86"/>
      <c r="L224" s="20">
        <v>0</v>
      </c>
      <c r="M224" s="46">
        <f t="shared" si="22"/>
        <v>200000</v>
      </c>
    </row>
    <row r="225" spans="1:13" ht="45.75" hidden="1" customHeight="1" x14ac:dyDescent="0.25">
      <c r="A225" s="83" t="s">
        <v>392</v>
      </c>
      <c r="B225" s="84"/>
      <c r="C225" s="2" t="s">
        <v>393</v>
      </c>
      <c r="D225" s="19">
        <v>200000</v>
      </c>
      <c r="E225" s="20">
        <v>0</v>
      </c>
      <c r="F225" s="45">
        <f t="shared" si="20"/>
        <v>200000</v>
      </c>
      <c r="G225" s="19">
        <v>200000</v>
      </c>
      <c r="H225" s="20">
        <v>0</v>
      </c>
      <c r="I225" s="44">
        <f t="shared" si="21"/>
        <v>200000</v>
      </c>
      <c r="J225" s="85">
        <v>200000</v>
      </c>
      <c r="K225" s="86"/>
      <c r="L225" s="20">
        <v>0</v>
      </c>
      <c r="M225" s="46">
        <f t="shared" si="22"/>
        <v>200000</v>
      </c>
    </row>
    <row r="226" spans="1:13" ht="15" customHeight="1" x14ac:dyDescent="0.25">
      <c r="A226" s="83" t="s">
        <v>394</v>
      </c>
      <c r="B226" s="84"/>
      <c r="C226" s="2" t="s">
        <v>395</v>
      </c>
      <c r="D226" s="19">
        <v>3667200</v>
      </c>
      <c r="E226" s="20">
        <f>E227+E229</f>
        <v>-805390</v>
      </c>
      <c r="F226" s="45">
        <f t="shared" si="20"/>
        <v>2861810</v>
      </c>
      <c r="G226" s="19">
        <v>2333600</v>
      </c>
      <c r="H226" s="20">
        <v>0</v>
      </c>
      <c r="I226" s="44">
        <f t="shared" si="21"/>
        <v>2333600</v>
      </c>
      <c r="J226" s="85">
        <v>2333600</v>
      </c>
      <c r="K226" s="86"/>
      <c r="L226" s="20">
        <v>0</v>
      </c>
      <c r="M226" s="46">
        <f t="shared" si="22"/>
        <v>2333600</v>
      </c>
    </row>
    <row r="227" spans="1:13" ht="23.25" customHeight="1" x14ac:dyDescent="0.25">
      <c r="A227" s="83" t="s">
        <v>396</v>
      </c>
      <c r="B227" s="84"/>
      <c r="C227" s="2" t="s">
        <v>397</v>
      </c>
      <c r="D227" s="19">
        <v>1333600</v>
      </c>
      <c r="E227" s="20">
        <f>E228</f>
        <v>-86790</v>
      </c>
      <c r="F227" s="45">
        <f t="shared" si="20"/>
        <v>1246810</v>
      </c>
      <c r="G227" s="19">
        <v>0</v>
      </c>
      <c r="H227" s="20">
        <v>0</v>
      </c>
      <c r="I227" s="44">
        <f t="shared" si="21"/>
        <v>0</v>
      </c>
      <c r="J227" s="85">
        <v>0</v>
      </c>
      <c r="K227" s="86"/>
      <c r="L227" s="20">
        <v>0</v>
      </c>
      <c r="M227" s="46">
        <f t="shared" si="22"/>
        <v>0</v>
      </c>
    </row>
    <row r="228" spans="1:13" ht="23.25" customHeight="1" x14ac:dyDescent="0.25">
      <c r="A228" s="83" t="s">
        <v>398</v>
      </c>
      <c r="B228" s="84"/>
      <c r="C228" s="2" t="s">
        <v>399</v>
      </c>
      <c r="D228" s="19">
        <v>1333600</v>
      </c>
      <c r="E228" s="20">
        <v>-86790</v>
      </c>
      <c r="F228" s="45">
        <f t="shared" si="20"/>
        <v>1246810</v>
      </c>
      <c r="G228" s="19">
        <v>0</v>
      </c>
      <c r="H228" s="20">
        <v>0</v>
      </c>
      <c r="I228" s="44">
        <f t="shared" si="21"/>
        <v>0</v>
      </c>
      <c r="J228" s="85">
        <v>0</v>
      </c>
      <c r="K228" s="86"/>
      <c r="L228" s="20">
        <v>0</v>
      </c>
      <c r="M228" s="46">
        <f t="shared" si="22"/>
        <v>0</v>
      </c>
    </row>
    <row r="229" spans="1:13" ht="68.25" customHeight="1" x14ac:dyDescent="0.25">
      <c r="A229" s="83" t="s">
        <v>400</v>
      </c>
      <c r="B229" s="84"/>
      <c r="C229" s="2" t="s">
        <v>401</v>
      </c>
      <c r="D229" s="19">
        <v>2333600</v>
      </c>
      <c r="E229" s="20">
        <f>E230</f>
        <v>-718600</v>
      </c>
      <c r="F229" s="45">
        <f t="shared" si="20"/>
        <v>1615000</v>
      </c>
      <c r="G229" s="19">
        <v>2333600</v>
      </c>
      <c r="H229" s="20">
        <v>0</v>
      </c>
      <c r="I229" s="44">
        <f t="shared" si="21"/>
        <v>2333600</v>
      </c>
      <c r="J229" s="85">
        <v>2333600</v>
      </c>
      <c r="K229" s="86"/>
      <c r="L229" s="20">
        <v>0</v>
      </c>
      <c r="M229" s="46">
        <f t="shared" si="22"/>
        <v>2333600</v>
      </c>
    </row>
    <row r="230" spans="1:13" ht="34.5" customHeight="1" x14ac:dyDescent="0.25">
      <c r="A230" s="83" t="s">
        <v>402</v>
      </c>
      <c r="B230" s="84"/>
      <c r="C230" s="2" t="s">
        <v>403</v>
      </c>
      <c r="D230" s="19">
        <v>2333600</v>
      </c>
      <c r="E230" s="20">
        <v>-718600</v>
      </c>
      <c r="F230" s="45">
        <f t="shared" si="20"/>
        <v>1615000</v>
      </c>
      <c r="G230" s="19">
        <v>2333600</v>
      </c>
      <c r="H230" s="20">
        <v>0</v>
      </c>
      <c r="I230" s="44">
        <f t="shared" si="21"/>
        <v>2333600</v>
      </c>
      <c r="J230" s="85">
        <v>2333600</v>
      </c>
      <c r="K230" s="86"/>
      <c r="L230" s="20">
        <v>0</v>
      </c>
      <c r="M230" s="46">
        <f t="shared" si="22"/>
        <v>2333600</v>
      </c>
    </row>
    <row r="231" spans="1:13" ht="34.5" customHeight="1" x14ac:dyDescent="0.25">
      <c r="A231" s="83" t="s">
        <v>577</v>
      </c>
      <c r="B231" s="84"/>
      <c r="C231" s="15" t="s">
        <v>575</v>
      </c>
      <c r="D231" s="19">
        <v>0</v>
      </c>
      <c r="E231" s="20">
        <f>E232</f>
        <v>86790</v>
      </c>
      <c r="F231" s="45">
        <f>D231+E231</f>
        <v>86790</v>
      </c>
      <c r="G231" s="19">
        <v>0</v>
      </c>
      <c r="H231" s="20">
        <v>0</v>
      </c>
      <c r="I231" s="44">
        <f t="shared" si="21"/>
        <v>0</v>
      </c>
      <c r="J231" s="85">
        <v>0</v>
      </c>
      <c r="K231" s="86"/>
      <c r="L231" s="20">
        <v>0</v>
      </c>
      <c r="M231" s="46">
        <f t="shared" si="22"/>
        <v>0</v>
      </c>
    </row>
    <row r="232" spans="1:13" ht="34.5" customHeight="1" x14ac:dyDescent="0.25">
      <c r="A232" s="83" t="s">
        <v>578</v>
      </c>
      <c r="B232" s="84"/>
      <c r="C232" s="15" t="s">
        <v>576</v>
      </c>
      <c r="D232" s="19">
        <v>0</v>
      </c>
      <c r="E232" s="20">
        <f>E233</f>
        <v>86790</v>
      </c>
      <c r="F232" s="45">
        <f>D232+E232</f>
        <v>86790</v>
      </c>
      <c r="G232" s="19">
        <v>0</v>
      </c>
      <c r="H232" s="20">
        <v>0</v>
      </c>
      <c r="I232" s="44">
        <f t="shared" si="21"/>
        <v>0</v>
      </c>
      <c r="J232" s="85">
        <v>0</v>
      </c>
      <c r="K232" s="86"/>
      <c r="L232" s="20">
        <v>0</v>
      </c>
      <c r="M232" s="46">
        <f t="shared" si="22"/>
        <v>0</v>
      </c>
    </row>
    <row r="233" spans="1:13" ht="34.5" customHeight="1" x14ac:dyDescent="0.25">
      <c r="A233" s="83" t="s">
        <v>579</v>
      </c>
      <c r="B233" s="84"/>
      <c r="C233" s="15" t="s">
        <v>580</v>
      </c>
      <c r="D233" s="19">
        <v>0</v>
      </c>
      <c r="E233" s="20">
        <v>86790</v>
      </c>
      <c r="F233" s="45">
        <f>D233+E233</f>
        <v>86790</v>
      </c>
      <c r="G233" s="19">
        <v>0</v>
      </c>
      <c r="H233" s="20">
        <v>0</v>
      </c>
      <c r="I233" s="44">
        <f t="shared" si="21"/>
        <v>0</v>
      </c>
      <c r="J233" s="85">
        <v>0</v>
      </c>
      <c r="K233" s="86"/>
      <c r="L233" s="20">
        <v>0</v>
      </c>
      <c r="M233" s="46">
        <f t="shared" si="22"/>
        <v>0</v>
      </c>
    </row>
    <row r="234" spans="1:13" ht="15" customHeight="1" x14ac:dyDescent="0.25">
      <c r="A234" s="83" t="s">
        <v>128</v>
      </c>
      <c r="B234" s="84"/>
      <c r="C234" s="2" t="s">
        <v>404</v>
      </c>
      <c r="D234" s="19">
        <v>32470420</v>
      </c>
      <c r="E234" s="20">
        <f>E235</f>
        <v>144552.72</v>
      </c>
      <c r="F234" s="45">
        <f t="shared" si="20"/>
        <v>32614972.719999999</v>
      </c>
      <c r="G234" s="19">
        <v>32362840</v>
      </c>
      <c r="H234" s="20">
        <v>0</v>
      </c>
      <c r="I234" s="44">
        <f t="shared" si="21"/>
        <v>32362840</v>
      </c>
      <c r="J234" s="85">
        <v>32553270</v>
      </c>
      <c r="K234" s="86"/>
      <c r="L234" s="20">
        <v>0</v>
      </c>
      <c r="M234" s="46">
        <f t="shared" si="22"/>
        <v>32553270</v>
      </c>
    </row>
    <row r="235" spans="1:13" ht="23.25" customHeight="1" x14ac:dyDescent="0.25">
      <c r="A235" s="83" t="s">
        <v>130</v>
      </c>
      <c r="B235" s="84"/>
      <c r="C235" s="2" t="s">
        <v>405</v>
      </c>
      <c r="D235" s="19">
        <v>27293800</v>
      </c>
      <c r="E235" s="20">
        <f>E236</f>
        <v>144552.72</v>
      </c>
      <c r="F235" s="45">
        <f t="shared" si="20"/>
        <v>27438352.719999999</v>
      </c>
      <c r="G235" s="19">
        <v>26954800</v>
      </c>
      <c r="H235" s="20">
        <v>0</v>
      </c>
      <c r="I235" s="44">
        <f t="shared" si="21"/>
        <v>26954800</v>
      </c>
      <c r="J235" s="85">
        <v>26954800</v>
      </c>
      <c r="K235" s="86"/>
      <c r="L235" s="20">
        <v>0</v>
      </c>
      <c r="M235" s="46">
        <f t="shared" si="22"/>
        <v>26954800</v>
      </c>
    </row>
    <row r="236" spans="1:13" ht="23.25" customHeight="1" x14ac:dyDescent="0.25">
      <c r="A236" s="83" t="s">
        <v>406</v>
      </c>
      <c r="B236" s="84"/>
      <c r="C236" s="2" t="s">
        <v>407</v>
      </c>
      <c r="D236" s="19">
        <v>7307800</v>
      </c>
      <c r="E236" s="20">
        <v>144552.72</v>
      </c>
      <c r="F236" s="45">
        <f t="shared" si="20"/>
        <v>7452352.7199999997</v>
      </c>
      <c r="G236" s="19">
        <v>7368800</v>
      </c>
      <c r="H236" s="20">
        <v>0</v>
      </c>
      <c r="I236" s="44">
        <f t="shared" si="21"/>
        <v>7368800</v>
      </c>
      <c r="J236" s="85">
        <v>7368800</v>
      </c>
      <c r="K236" s="86"/>
      <c r="L236" s="20">
        <v>0</v>
      </c>
      <c r="M236" s="46">
        <f t="shared" si="22"/>
        <v>7368800</v>
      </c>
    </row>
    <row r="237" spans="1:13" ht="34.5" hidden="1" customHeight="1" x14ac:dyDescent="0.25">
      <c r="A237" s="83" t="s">
        <v>408</v>
      </c>
      <c r="B237" s="84"/>
      <c r="C237" s="2" t="s">
        <v>409</v>
      </c>
      <c r="D237" s="19">
        <v>19986000</v>
      </c>
      <c r="E237" s="20">
        <v>0</v>
      </c>
      <c r="F237" s="45">
        <f t="shared" si="20"/>
        <v>19986000</v>
      </c>
      <c r="G237" s="19">
        <v>19586000</v>
      </c>
      <c r="H237" s="20">
        <v>0</v>
      </c>
      <c r="I237" s="44">
        <f t="shared" si="21"/>
        <v>19586000</v>
      </c>
      <c r="J237" s="85">
        <v>19586000</v>
      </c>
      <c r="K237" s="86"/>
      <c r="L237" s="20">
        <v>0</v>
      </c>
      <c r="M237" s="46">
        <f t="shared" si="22"/>
        <v>19586000</v>
      </c>
    </row>
    <row r="238" spans="1:13" ht="23.25" hidden="1" customHeight="1" x14ac:dyDescent="0.25">
      <c r="A238" s="83" t="s">
        <v>410</v>
      </c>
      <c r="B238" s="84"/>
      <c r="C238" s="2" t="s">
        <v>411</v>
      </c>
      <c r="D238" s="19">
        <v>5176620</v>
      </c>
      <c r="E238" s="20">
        <v>0</v>
      </c>
      <c r="F238" s="45">
        <f t="shared" si="20"/>
        <v>5176620</v>
      </c>
      <c r="G238" s="19">
        <v>5408040</v>
      </c>
      <c r="H238" s="20">
        <v>0</v>
      </c>
      <c r="I238" s="44">
        <f t="shared" si="21"/>
        <v>5408040</v>
      </c>
      <c r="J238" s="85">
        <v>5598470</v>
      </c>
      <c r="K238" s="86"/>
      <c r="L238" s="20">
        <v>0</v>
      </c>
      <c r="M238" s="46">
        <f t="shared" si="22"/>
        <v>5598470</v>
      </c>
    </row>
    <row r="239" spans="1:13" ht="34.5" hidden="1" customHeight="1" x14ac:dyDescent="0.25">
      <c r="A239" s="83" t="s">
        <v>412</v>
      </c>
      <c r="B239" s="84"/>
      <c r="C239" s="2" t="s">
        <v>413</v>
      </c>
      <c r="D239" s="19">
        <v>5176620</v>
      </c>
      <c r="E239" s="20">
        <v>0</v>
      </c>
      <c r="F239" s="45">
        <f t="shared" si="20"/>
        <v>5176620</v>
      </c>
      <c r="G239" s="19">
        <v>5408040</v>
      </c>
      <c r="H239" s="20">
        <v>0</v>
      </c>
      <c r="I239" s="44">
        <f t="shared" si="21"/>
        <v>5408040</v>
      </c>
      <c r="J239" s="85">
        <v>5598470</v>
      </c>
      <c r="K239" s="86"/>
      <c r="L239" s="20">
        <v>0</v>
      </c>
      <c r="M239" s="46">
        <f t="shared" si="22"/>
        <v>5598470</v>
      </c>
    </row>
    <row r="240" spans="1:13" ht="23.25" customHeight="1" x14ac:dyDescent="0.25">
      <c r="A240" s="91" t="s">
        <v>414</v>
      </c>
      <c r="B240" s="92"/>
      <c r="C240" s="5" t="s">
        <v>415</v>
      </c>
      <c r="D240" s="22">
        <v>88969100</v>
      </c>
      <c r="E240" s="38">
        <f>E244</f>
        <v>6774000</v>
      </c>
      <c r="F240" s="63">
        <f t="shared" si="20"/>
        <v>95743100</v>
      </c>
      <c r="G240" s="61">
        <v>90423400</v>
      </c>
      <c r="H240" s="38">
        <v>0</v>
      </c>
      <c r="I240" s="64">
        <f t="shared" si="21"/>
        <v>90423400</v>
      </c>
      <c r="J240" s="93">
        <v>57268100</v>
      </c>
      <c r="K240" s="94"/>
      <c r="L240" s="38">
        <v>0</v>
      </c>
      <c r="M240" s="65">
        <f>J240+L240</f>
        <v>57268100</v>
      </c>
    </row>
    <row r="241" spans="1:13" ht="15" hidden="1" customHeight="1" x14ac:dyDescent="0.25">
      <c r="A241" s="83" t="s">
        <v>416</v>
      </c>
      <c r="B241" s="84"/>
      <c r="C241" s="2" t="s">
        <v>417</v>
      </c>
      <c r="D241" s="19">
        <v>100</v>
      </c>
      <c r="E241" s="20">
        <v>0</v>
      </c>
      <c r="F241" s="45">
        <f t="shared" si="20"/>
        <v>100</v>
      </c>
      <c r="G241" s="19">
        <v>100</v>
      </c>
      <c r="H241" s="20">
        <v>0</v>
      </c>
      <c r="I241" s="44">
        <f t="shared" si="21"/>
        <v>100</v>
      </c>
      <c r="J241" s="85">
        <v>100</v>
      </c>
      <c r="K241" s="86"/>
      <c r="L241" s="20">
        <v>0</v>
      </c>
      <c r="M241" s="46">
        <f t="shared" ref="M241:M249" si="23">J241+L241</f>
        <v>100</v>
      </c>
    </row>
    <row r="242" spans="1:13" ht="23.25" hidden="1" customHeight="1" x14ac:dyDescent="0.25">
      <c r="A242" s="83" t="s">
        <v>418</v>
      </c>
      <c r="B242" s="84"/>
      <c r="C242" s="2" t="s">
        <v>419</v>
      </c>
      <c r="D242" s="19">
        <v>100</v>
      </c>
      <c r="E242" s="20">
        <v>0</v>
      </c>
      <c r="F242" s="45">
        <f t="shared" si="20"/>
        <v>100</v>
      </c>
      <c r="G242" s="19">
        <v>100</v>
      </c>
      <c r="H242" s="20">
        <v>0</v>
      </c>
      <c r="I242" s="44">
        <f t="shared" si="21"/>
        <v>100</v>
      </c>
      <c r="J242" s="85">
        <v>100</v>
      </c>
      <c r="K242" s="86"/>
      <c r="L242" s="20">
        <v>0</v>
      </c>
      <c r="M242" s="46">
        <f t="shared" si="23"/>
        <v>100</v>
      </c>
    </row>
    <row r="243" spans="1:13" ht="45.75" hidden="1" customHeight="1" x14ac:dyDescent="0.25">
      <c r="A243" s="83" t="s">
        <v>420</v>
      </c>
      <c r="B243" s="84"/>
      <c r="C243" s="2" t="s">
        <v>421</v>
      </c>
      <c r="D243" s="19">
        <v>100</v>
      </c>
      <c r="E243" s="20">
        <v>0</v>
      </c>
      <c r="F243" s="45">
        <f t="shared" si="20"/>
        <v>100</v>
      </c>
      <c r="G243" s="19">
        <v>100</v>
      </c>
      <c r="H243" s="20">
        <v>0</v>
      </c>
      <c r="I243" s="44">
        <f t="shared" si="21"/>
        <v>100</v>
      </c>
      <c r="J243" s="85">
        <v>100</v>
      </c>
      <c r="K243" s="86"/>
      <c r="L243" s="20">
        <v>0</v>
      </c>
      <c r="M243" s="46">
        <f t="shared" si="23"/>
        <v>100</v>
      </c>
    </row>
    <row r="244" spans="1:13" ht="15" customHeight="1" x14ac:dyDescent="0.25">
      <c r="A244" s="83" t="s">
        <v>422</v>
      </c>
      <c r="B244" s="84"/>
      <c r="C244" s="2" t="s">
        <v>423</v>
      </c>
      <c r="D244" s="19">
        <v>88969000</v>
      </c>
      <c r="E244" s="20">
        <f>E245</f>
        <v>6774000</v>
      </c>
      <c r="F244" s="45">
        <f t="shared" si="20"/>
        <v>95743000</v>
      </c>
      <c r="G244" s="19">
        <v>90423300</v>
      </c>
      <c r="H244" s="20">
        <v>0</v>
      </c>
      <c r="I244" s="44">
        <f t="shared" si="21"/>
        <v>90423300</v>
      </c>
      <c r="J244" s="85">
        <v>57268000</v>
      </c>
      <c r="K244" s="86"/>
      <c r="L244" s="20">
        <v>0</v>
      </c>
      <c r="M244" s="46">
        <f t="shared" si="23"/>
        <v>57268000</v>
      </c>
    </row>
    <row r="245" spans="1:13" ht="34.5" customHeight="1" x14ac:dyDescent="0.25">
      <c r="A245" s="83" t="s">
        <v>424</v>
      </c>
      <c r="B245" s="84"/>
      <c r="C245" s="2" t="s">
        <v>425</v>
      </c>
      <c r="D245" s="19">
        <v>88969000</v>
      </c>
      <c r="E245" s="20">
        <f>E246+E247+E248+E249+E250</f>
        <v>6774000</v>
      </c>
      <c r="F245" s="45">
        <f t="shared" si="20"/>
        <v>95743000</v>
      </c>
      <c r="G245" s="19">
        <v>90423300</v>
      </c>
      <c r="H245" s="20">
        <v>0</v>
      </c>
      <c r="I245" s="44">
        <f t="shared" si="21"/>
        <v>90423300</v>
      </c>
      <c r="J245" s="85">
        <v>57268000</v>
      </c>
      <c r="K245" s="86"/>
      <c r="L245" s="20">
        <v>0</v>
      </c>
      <c r="M245" s="46">
        <f t="shared" si="23"/>
        <v>57268000</v>
      </c>
    </row>
    <row r="246" spans="1:13" ht="23.25" customHeight="1" x14ac:dyDescent="0.25">
      <c r="A246" s="83" t="s">
        <v>426</v>
      </c>
      <c r="B246" s="84"/>
      <c r="C246" s="2" t="s">
        <v>427</v>
      </c>
      <c r="D246" s="19">
        <v>38000000</v>
      </c>
      <c r="E246" s="20">
        <v>4400000</v>
      </c>
      <c r="F246" s="45">
        <f t="shared" si="20"/>
        <v>42400000</v>
      </c>
      <c r="G246" s="19">
        <v>38000000</v>
      </c>
      <c r="H246" s="20">
        <v>0</v>
      </c>
      <c r="I246" s="44">
        <f t="shared" si="21"/>
        <v>38000000</v>
      </c>
      <c r="J246" s="85">
        <v>35000000</v>
      </c>
      <c r="K246" s="86"/>
      <c r="L246" s="20">
        <v>0</v>
      </c>
      <c r="M246" s="46">
        <f t="shared" si="23"/>
        <v>35000000</v>
      </c>
    </row>
    <row r="247" spans="1:13" ht="23.25" customHeight="1" x14ac:dyDescent="0.25">
      <c r="A247" s="83" t="s">
        <v>428</v>
      </c>
      <c r="B247" s="84"/>
      <c r="C247" s="2" t="s">
        <v>429</v>
      </c>
      <c r="D247" s="19">
        <v>14950000</v>
      </c>
      <c r="E247" s="20">
        <v>-4400000</v>
      </c>
      <c r="F247" s="45">
        <f t="shared" si="20"/>
        <v>10550000</v>
      </c>
      <c r="G247" s="19">
        <v>12617300</v>
      </c>
      <c r="H247" s="20">
        <v>0</v>
      </c>
      <c r="I247" s="44">
        <f t="shared" si="21"/>
        <v>12617300</v>
      </c>
      <c r="J247" s="85">
        <v>4220000</v>
      </c>
      <c r="K247" s="86"/>
      <c r="L247" s="20">
        <v>0</v>
      </c>
      <c r="M247" s="46">
        <f t="shared" si="23"/>
        <v>4220000</v>
      </c>
    </row>
    <row r="248" spans="1:13" ht="23.25" customHeight="1" x14ac:dyDescent="0.25">
      <c r="A248" s="83" t="s">
        <v>430</v>
      </c>
      <c r="B248" s="84"/>
      <c r="C248" s="2" t="s">
        <v>431</v>
      </c>
      <c r="D248" s="19">
        <v>600000</v>
      </c>
      <c r="E248" s="20">
        <v>-600000</v>
      </c>
      <c r="F248" s="45">
        <f t="shared" si="20"/>
        <v>0</v>
      </c>
      <c r="G248" s="19">
        <v>685000</v>
      </c>
      <c r="H248" s="20">
        <v>0</v>
      </c>
      <c r="I248" s="44">
        <f t="shared" si="21"/>
        <v>685000</v>
      </c>
      <c r="J248" s="85">
        <v>685000</v>
      </c>
      <c r="K248" s="86"/>
      <c r="L248" s="20">
        <v>0</v>
      </c>
      <c r="M248" s="46">
        <f t="shared" si="23"/>
        <v>685000</v>
      </c>
    </row>
    <row r="249" spans="1:13" ht="34.5" customHeight="1" x14ac:dyDescent="0.25">
      <c r="A249" s="83" t="s">
        <v>432</v>
      </c>
      <c r="B249" s="84"/>
      <c r="C249" s="2" t="s">
        <v>433</v>
      </c>
      <c r="D249" s="19">
        <v>450000</v>
      </c>
      <c r="E249" s="20">
        <v>164000</v>
      </c>
      <c r="F249" s="45">
        <f t="shared" si="20"/>
        <v>614000</v>
      </c>
      <c r="G249" s="19">
        <v>450000</v>
      </c>
      <c r="H249" s="20">
        <v>0</v>
      </c>
      <c r="I249" s="44">
        <f t="shared" si="21"/>
        <v>450000</v>
      </c>
      <c r="J249" s="85">
        <v>450000</v>
      </c>
      <c r="K249" s="86"/>
      <c r="L249" s="20">
        <v>0</v>
      </c>
      <c r="M249" s="46">
        <f t="shared" si="23"/>
        <v>450000</v>
      </c>
    </row>
    <row r="250" spans="1:13" ht="23.25" customHeight="1" x14ac:dyDescent="0.25">
      <c r="A250" s="83" t="s">
        <v>434</v>
      </c>
      <c r="B250" s="84"/>
      <c r="C250" s="2" t="s">
        <v>435</v>
      </c>
      <c r="D250" s="19">
        <v>34969000</v>
      </c>
      <c r="E250" s="20">
        <v>7210000</v>
      </c>
      <c r="F250" s="45">
        <f t="shared" si="20"/>
        <v>42179000</v>
      </c>
      <c r="G250" s="19">
        <v>38671000</v>
      </c>
      <c r="H250" s="20">
        <v>0</v>
      </c>
      <c r="I250" s="44">
        <f t="shared" si="21"/>
        <v>38671000</v>
      </c>
      <c r="J250" s="85">
        <v>16913000</v>
      </c>
      <c r="K250" s="86"/>
      <c r="L250" s="20">
        <v>0</v>
      </c>
      <c r="M250" s="46">
        <f>J250+L250</f>
        <v>16913000</v>
      </c>
    </row>
    <row r="251" spans="1:13" ht="23.25" customHeight="1" x14ac:dyDescent="0.25">
      <c r="A251" s="91" t="s">
        <v>436</v>
      </c>
      <c r="B251" s="92"/>
      <c r="C251" s="5" t="s">
        <v>437</v>
      </c>
      <c r="D251" s="22">
        <v>52837100</v>
      </c>
      <c r="E251" s="38">
        <f>E267</f>
        <v>2011000</v>
      </c>
      <c r="F251" s="63">
        <f t="shared" si="20"/>
        <v>54848100</v>
      </c>
      <c r="G251" s="61">
        <v>52980300</v>
      </c>
      <c r="H251" s="38">
        <f>H267</f>
        <v>2015000</v>
      </c>
      <c r="I251" s="64">
        <f t="shared" si="21"/>
        <v>54995300</v>
      </c>
      <c r="J251" s="93">
        <v>53250300</v>
      </c>
      <c r="K251" s="94"/>
      <c r="L251" s="38">
        <f>L267</f>
        <v>2017000</v>
      </c>
      <c r="M251" s="65">
        <f>J251+L251</f>
        <v>55267300</v>
      </c>
    </row>
    <row r="252" spans="1:13" ht="45.75" hidden="1" customHeight="1" x14ac:dyDescent="0.25">
      <c r="A252" s="83" t="s">
        <v>438</v>
      </c>
      <c r="B252" s="84"/>
      <c r="C252" s="2" t="s">
        <v>439</v>
      </c>
      <c r="D252" s="19">
        <v>799000</v>
      </c>
      <c r="E252" s="20">
        <v>0</v>
      </c>
      <c r="F252" s="45">
        <f t="shared" si="20"/>
        <v>799000</v>
      </c>
      <c r="G252" s="19">
        <v>799000</v>
      </c>
      <c r="H252" s="20">
        <v>0</v>
      </c>
      <c r="I252" s="44">
        <f t="shared" si="21"/>
        <v>799000</v>
      </c>
      <c r="J252" s="85">
        <v>799000</v>
      </c>
      <c r="K252" s="86"/>
      <c r="L252" s="20">
        <v>0</v>
      </c>
      <c r="M252" s="46">
        <f t="shared" ref="M252:M269" si="24">J252+L252</f>
        <v>799000</v>
      </c>
    </row>
    <row r="253" spans="1:13" ht="45.75" hidden="1" customHeight="1" x14ac:dyDescent="0.25">
      <c r="A253" s="83" t="s">
        <v>440</v>
      </c>
      <c r="B253" s="84"/>
      <c r="C253" s="2" t="s">
        <v>441</v>
      </c>
      <c r="D253" s="19">
        <v>799000</v>
      </c>
      <c r="E253" s="20">
        <v>0</v>
      </c>
      <c r="F253" s="45">
        <f t="shared" si="20"/>
        <v>799000</v>
      </c>
      <c r="G253" s="19">
        <v>799000</v>
      </c>
      <c r="H253" s="20">
        <v>0</v>
      </c>
      <c r="I253" s="44">
        <f t="shared" si="21"/>
        <v>799000</v>
      </c>
      <c r="J253" s="85">
        <v>799000</v>
      </c>
      <c r="K253" s="86"/>
      <c r="L253" s="20">
        <v>0</v>
      </c>
      <c r="M253" s="46">
        <f t="shared" si="24"/>
        <v>799000</v>
      </c>
    </row>
    <row r="254" spans="1:13" ht="68.25" hidden="1" customHeight="1" x14ac:dyDescent="0.25">
      <c r="A254" s="83" t="s">
        <v>442</v>
      </c>
      <c r="B254" s="84"/>
      <c r="C254" s="2" t="s">
        <v>443</v>
      </c>
      <c r="D254" s="19">
        <v>799000</v>
      </c>
      <c r="E254" s="20">
        <v>0</v>
      </c>
      <c r="F254" s="45">
        <f t="shared" si="20"/>
        <v>799000</v>
      </c>
      <c r="G254" s="19">
        <v>799000</v>
      </c>
      <c r="H254" s="20">
        <v>0</v>
      </c>
      <c r="I254" s="44">
        <f t="shared" si="21"/>
        <v>799000</v>
      </c>
      <c r="J254" s="85">
        <v>799000</v>
      </c>
      <c r="K254" s="86"/>
      <c r="L254" s="20">
        <v>0</v>
      </c>
      <c r="M254" s="46">
        <f t="shared" si="24"/>
        <v>799000</v>
      </c>
    </row>
    <row r="255" spans="1:13" ht="34.5" hidden="1" customHeight="1" x14ac:dyDescent="0.25">
      <c r="A255" s="83" t="s">
        <v>444</v>
      </c>
      <c r="B255" s="84"/>
      <c r="C255" s="2" t="s">
        <v>445</v>
      </c>
      <c r="D255" s="19">
        <v>2087100</v>
      </c>
      <c r="E255" s="20">
        <v>0</v>
      </c>
      <c r="F255" s="45">
        <f t="shared" si="20"/>
        <v>2087100</v>
      </c>
      <c r="G255" s="19">
        <v>2291100</v>
      </c>
      <c r="H255" s="20">
        <v>0</v>
      </c>
      <c r="I255" s="44">
        <f t="shared" si="21"/>
        <v>2291100</v>
      </c>
      <c r="J255" s="85">
        <v>2561100</v>
      </c>
      <c r="K255" s="86"/>
      <c r="L255" s="20">
        <v>0</v>
      </c>
      <c r="M255" s="46">
        <f t="shared" si="24"/>
        <v>2561100</v>
      </c>
    </row>
    <row r="256" spans="1:13" ht="15" hidden="1" customHeight="1" x14ac:dyDescent="0.25">
      <c r="A256" s="83" t="s">
        <v>446</v>
      </c>
      <c r="B256" s="84"/>
      <c r="C256" s="2" t="s">
        <v>447</v>
      </c>
      <c r="D256" s="19">
        <v>1230000</v>
      </c>
      <c r="E256" s="20">
        <v>0</v>
      </c>
      <c r="F256" s="45">
        <f t="shared" si="20"/>
        <v>1230000</v>
      </c>
      <c r="G256" s="19">
        <v>1230000</v>
      </c>
      <c r="H256" s="20">
        <v>0</v>
      </c>
      <c r="I256" s="44">
        <f t="shared" si="21"/>
        <v>1230000</v>
      </c>
      <c r="J256" s="85">
        <v>1230000</v>
      </c>
      <c r="K256" s="86"/>
      <c r="L256" s="20">
        <v>0</v>
      </c>
      <c r="M256" s="46">
        <f t="shared" si="24"/>
        <v>1230000</v>
      </c>
    </row>
    <row r="257" spans="1:13" ht="15" hidden="1" customHeight="1" x14ac:dyDescent="0.25">
      <c r="A257" s="83" t="s">
        <v>448</v>
      </c>
      <c r="B257" s="84"/>
      <c r="C257" s="2" t="s">
        <v>449</v>
      </c>
      <c r="D257" s="19">
        <v>1230000</v>
      </c>
      <c r="E257" s="20">
        <v>0</v>
      </c>
      <c r="F257" s="45">
        <f t="shared" si="20"/>
        <v>1230000</v>
      </c>
      <c r="G257" s="19">
        <v>1230000</v>
      </c>
      <c r="H257" s="20">
        <v>0</v>
      </c>
      <c r="I257" s="44">
        <f t="shared" si="21"/>
        <v>1230000</v>
      </c>
      <c r="J257" s="85">
        <v>1230000</v>
      </c>
      <c r="K257" s="86"/>
      <c r="L257" s="20">
        <v>0</v>
      </c>
      <c r="M257" s="46">
        <f t="shared" si="24"/>
        <v>1230000</v>
      </c>
    </row>
    <row r="258" spans="1:13" ht="15" hidden="1" customHeight="1" x14ac:dyDescent="0.25">
      <c r="A258" s="83" t="s">
        <v>450</v>
      </c>
      <c r="B258" s="84"/>
      <c r="C258" s="2" t="s">
        <v>451</v>
      </c>
      <c r="D258" s="19">
        <v>561100</v>
      </c>
      <c r="E258" s="20">
        <v>0</v>
      </c>
      <c r="F258" s="45">
        <f t="shared" si="20"/>
        <v>561100</v>
      </c>
      <c r="G258" s="19">
        <v>561100</v>
      </c>
      <c r="H258" s="20">
        <v>0</v>
      </c>
      <c r="I258" s="44">
        <f t="shared" si="21"/>
        <v>561100</v>
      </c>
      <c r="J258" s="85">
        <v>561100</v>
      </c>
      <c r="K258" s="86"/>
      <c r="L258" s="20">
        <v>0</v>
      </c>
      <c r="M258" s="46">
        <f t="shared" si="24"/>
        <v>561100</v>
      </c>
    </row>
    <row r="259" spans="1:13" ht="15" hidden="1" customHeight="1" x14ac:dyDescent="0.25">
      <c r="A259" s="83" t="s">
        <v>452</v>
      </c>
      <c r="B259" s="84"/>
      <c r="C259" s="2" t="s">
        <v>453</v>
      </c>
      <c r="D259" s="19">
        <v>561100</v>
      </c>
      <c r="E259" s="20">
        <v>0</v>
      </c>
      <c r="F259" s="45">
        <f t="shared" si="20"/>
        <v>561100</v>
      </c>
      <c r="G259" s="19">
        <v>561100</v>
      </c>
      <c r="H259" s="20">
        <v>0</v>
      </c>
      <c r="I259" s="44">
        <f t="shared" si="21"/>
        <v>561100</v>
      </c>
      <c r="J259" s="85">
        <v>561100</v>
      </c>
      <c r="K259" s="86"/>
      <c r="L259" s="20">
        <v>0</v>
      </c>
      <c r="M259" s="46">
        <f t="shared" si="24"/>
        <v>561100</v>
      </c>
    </row>
    <row r="260" spans="1:13" ht="15" hidden="1" customHeight="1" x14ac:dyDescent="0.25">
      <c r="A260" s="83" t="s">
        <v>454</v>
      </c>
      <c r="B260" s="84"/>
      <c r="C260" s="2" t="s">
        <v>455</v>
      </c>
      <c r="D260" s="19">
        <v>296000</v>
      </c>
      <c r="E260" s="20">
        <v>0</v>
      </c>
      <c r="F260" s="45">
        <f t="shared" si="20"/>
        <v>296000</v>
      </c>
      <c r="G260" s="19">
        <v>296000</v>
      </c>
      <c r="H260" s="20">
        <v>0</v>
      </c>
      <c r="I260" s="44">
        <f t="shared" si="21"/>
        <v>296000</v>
      </c>
      <c r="J260" s="85">
        <v>296000</v>
      </c>
      <c r="K260" s="86"/>
      <c r="L260" s="20">
        <v>0</v>
      </c>
      <c r="M260" s="46">
        <f t="shared" si="24"/>
        <v>296000</v>
      </c>
    </row>
    <row r="261" spans="1:13" ht="15" hidden="1" customHeight="1" x14ac:dyDescent="0.25">
      <c r="A261" s="83" t="s">
        <v>456</v>
      </c>
      <c r="B261" s="84"/>
      <c r="C261" s="2" t="s">
        <v>457</v>
      </c>
      <c r="D261" s="19">
        <v>296000</v>
      </c>
      <c r="E261" s="20">
        <v>0</v>
      </c>
      <c r="F261" s="45">
        <f t="shared" si="20"/>
        <v>296000</v>
      </c>
      <c r="G261" s="19">
        <v>296000</v>
      </c>
      <c r="H261" s="20">
        <v>0</v>
      </c>
      <c r="I261" s="44">
        <f t="shared" si="21"/>
        <v>296000</v>
      </c>
      <c r="J261" s="85">
        <v>296000</v>
      </c>
      <c r="K261" s="86"/>
      <c r="L261" s="20">
        <v>0</v>
      </c>
      <c r="M261" s="46">
        <f t="shared" si="24"/>
        <v>296000</v>
      </c>
    </row>
    <row r="262" spans="1:13" ht="15" hidden="1" customHeight="1" x14ac:dyDescent="0.25">
      <c r="A262" s="83" t="s">
        <v>458</v>
      </c>
      <c r="B262" s="84"/>
      <c r="C262" s="2" t="s">
        <v>459</v>
      </c>
      <c r="D262" s="19">
        <v>0</v>
      </c>
      <c r="E262" s="20">
        <v>0</v>
      </c>
      <c r="F262" s="45">
        <f t="shared" si="20"/>
        <v>0</v>
      </c>
      <c r="G262" s="19">
        <v>204000</v>
      </c>
      <c r="H262" s="20">
        <v>0</v>
      </c>
      <c r="I262" s="44">
        <f t="shared" si="21"/>
        <v>204000</v>
      </c>
      <c r="J262" s="85">
        <v>474000</v>
      </c>
      <c r="K262" s="86"/>
      <c r="L262" s="20">
        <v>0</v>
      </c>
      <c r="M262" s="46">
        <f t="shared" si="24"/>
        <v>474000</v>
      </c>
    </row>
    <row r="263" spans="1:13" ht="124.5" hidden="1" customHeight="1" x14ac:dyDescent="0.25">
      <c r="A263" s="83" t="s">
        <v>460</v>
      </c>
      <c r="B263" s="84"/>
      <c r="C263" s="2" t="s">
        <v>461</v>
      </c>
      <c r="D263" s="19">
        <v>0</v>
      </c>
      <c r="E263" s="20">
        <v>0</v>
      </c>
      <c r="F263" s="45">
        <f t="shared" si="20"/>
        <v>0</v>
      </c>
      <c r="G263" s="19">
        <v>204000</v>
      </c>
      <c r="H263" s="20">
        <v>0</v>
      </c>
      <c r="I263" s="44">
        <f t="shared" si="21"/>
        <v>204000</v>
      </c>
      <c r="J263" s="85">
        <v>474000</v>
      </c>
      <c r="K263" s="86"/>
      <c r="L263" s="20">
        <v>0</v>
      </c>
      <c r="M263" s="46">
        <f t="shared" si="24"/>
        <v>474000</v>
      </c>
    </row>
    <row r="264" spans="1:13" ht="15" hidden="1" customHeight="1" x14ac:dyDescent="0.25">
      <c r="A264" s="83" t="s">
        <v>128</v>
      </c>
      <c r="B264" s="84"/>
      <c r="C264" s="2" t="s">
        <v>462</v>
      </c>
      <c r="D264" s="19">
        <v>49951000</v>
      </c>
      <c r="E264" s="20">
        <v>0</v>
      </c>
      <c r="F264" s="45">
        <f t="shared" si="20"/>
        <v>49951000</v>
      </c>
      <c r="G264" s="19">
        <v>49890200</v>
      </c>
      <c r="H264" s="20">
        <v>0</v>
      </c>
      <c r="I264" s="44">
        <f t="shared" si="21"/>
        <v>49890200</v>
      </c>
      <c r="J264" s="85">
        <v>49890200</v>
      </c>
      <c r="K264" s="86"/>
      <c r="L264" s="20">
        <v>0</v>
      </c>
      <c r="M264" s="46">
        <f t="shared" si="24"/>
        <v>49890200</v>
      </c>
    </row>
    <row r="265" spans="1:13" ht="23.25" hidden="1" customHeight="1" x14ac:dyDescent="0.25">
      <c r="A265" s="83" t="s">
        <v>130</v>
      </c>
      <c r="B265" s="84"/>
      <c r="C265" s="2" t="s">
        <v>463</v>
      </c>
      <c r="D265" s="19">
        <v>49951000</v>
      </c>
      <c r="E265" s="20">
        <v>0</v>
      </c>
      <c r="F265" s="45">
        <f t="shared" si="20"/>
        <v>49951000</v>
      </c>
      <c r="G265" s="19">
        <v>49890200</v>
      </c>
      <c r="H265" s="20">
        <v>0</v>
      </c>
      <c r="I265" s="44">
        <f t="shared" si="21"/>
        <v>49890200</v>
      </c>
      <c r="J265" s="85">
        <v>49890200</v>
      </c>
      <c r="K265" s="86"/>
      <c r="L265" s="20">
        <v>0</v>
      </c>
      <c r="M265" s="46">
        <f t="shared" si="24"/>
        <v>49890200</v>
      </c>
    </row>
    <row r="266" spans="1:13" ht="34.5" hidden="1" customHeight="1" x14ac:dyDescent="0.25">
      <c r="A266" s="83" t="s">
        <v>464</v>
      </c>
      <c r="B266" s="84"/>
      <c r="C266" s="2" t="s">
        <v>465</v>
      </c>
      <c r="D266" s="19">
        <v>49951000</v>
      </c>
      <c r="E266" s="20">
        <v>0</v>
      </c>
      <c r="F266" s="45">
        <f t="shared" si="20"/>
        <v>49951000</v>
      </c>
      <c r="G266" s="19">
        <v>49890200</v>
      </c>
      <c r="H266" s="20">
        <v>0</v>
      </c>
      <c r="I266" s="44">
        <f t="shared" si="21"/>
        <v>49890200</v>
      </c>
      <c r="J266" s="85">
        <v>49890200</v>
      </c>
      <c r="K266" s="86"/>
      <c r="L266" s="20">
        <v>0</v>
      </c>
      <c r="M266" s="46">
        <f t="shared" si="24"/>
        <v>49890200</v>
      </c>
    </row>
    <row r="267" spans="1:13" ht="34.5" customHeight="1" x14ac:dyDescent="0.25">
      <c r="A267" s="99" t="s">
        <v>52</v>
      </c>
      <c r="B267" s="84"/>
      <c r="C267" s="2">
        <v>1540000000</v>
      </c>
      <c r="D267" s="19">
        <v>0</v>
      </c>
      <c r="E267" s="26">
        <f>E268</f>
        <v>2011000</v>
      </c>
      <c r="F267" s="45">
        <f>F268</f>
        <v>2011000</v>
      </c>
      <c r="G267" s="19">
        <v>0</v>
      </c>
      <c r="H267" s="26">
        <f>H268</f>
        <v>2015000</v>
      </c>
      <c r="I267" s="44">
        <f t="shared" si="21"/>
        <v>2015000</v>
      </c>
      <c r="J267" s="85">
        <v>0</v>
      </c>
      <c r="K267" s="86"/>
      <c r="L267" s="24">
        <f>L268</f>
        <v>2017000</v>
      </c>
      <c r="M267" s="46">
        <f t="shared" si="24"/>
        <v>2017000</v>
      </c>
    </row>
    <row r="268" spans="1:13" ht="60.75" customHeight="1" x14ac:dyDescent="0.25">
      <c r="A268" s="99" t="s">
        <v>54</v>
      </c>
      <c r="B268" s="84"/>
      <c r="C268" s="2">
        <v>1540200000</v>
      </c>
      <c r="D268" s="19">
        <v>0</v>
      </c>
      <c r="E268" s="26">
        <f>E269</f>
        <v>2011000</v>
      </c>
      <c r="F268" s="45">
        <f>F269</f>
        <v>2011000</v>
      </c>
      <c r="G268" s="19">
        <v>0</v>
      </c>
      <c r="H268" s="26">
        <f>H269</f>
        <v>2015000</v>
      </c>
      <c r="I268" s="44">
        <f t="shared" si="21"/>
        <v>2015000</v>
      </c>
      <c r="J268" s="85">
        <v>0</v>
      </c>
      <c r="K268" s="86"/>
      <c r="L268" s="24">
        <f>L269</f>
        <v>2017000</v>
      </c>
      <c r="M268" s="46">
        <f t="shared" si="24"/>
        <v>2017000</v>
      </c>
    </row>
    <row r="269" spans="1:13" ht="63.75" customHeight="1" x14ac:dyDescent="0.25">
      <c r="A269" s="99" t="s">
        <v>56</v>
      </c>
      <c r="B269" s="84"/>
      <c r="C269" s="2">
        <v>1540260690</v>
      </c>
      <c r="D269" s="19">
        <v>0</v>
      </c>
      <c r="E269" s="26">
        <v>2011000</v>
      </c>
      <c r="F269" s="45">
        <f t="shared" si="20"/>
        <v>2011000</v>
      </c>
      <c r="G269" s="19">
        <v>0</v>
      </c>
      <c r="H269" s="26">
        <v>2015000</v>
      </c>
      <c r="I269" s="44">
        <f t="shared" si="21"/>
        <v>2015000</v>
      </c>
      <c r="J269" s="85">
        <v>0</v>
      </c>
      <c r="K269" s="86"/>
      <c r="L269" s="24">
        <v>2017000</v>
      </c>
      <c r="M269" s="46">
        <f t="shared" si="24"/>
        <v>2017000</v>
      </c>
    </row>
    <row r="270" spans="1:13" ht="23.25" customHeight="1" x14ac:dyDescent="0.25">
      <c r="A270" s="91" t="s">
        <v>466</v>
      </c>
      <c r="B270" s="92"/>
      <c r="C270" s="5" t="s">
        <v>467</v>
      </c>
      <c r="D270" s="22">
        <v>699000</v>
      </c>
      <c r="E270" s="38">
        <f>E271</f>
        <v>-350000</v>
      </c>
      <c r="F270" s="63">
        <f t="shared" si="20"/>
        <v>349000</v>
      </c>
      <c r="G270" s="61">
        <v>299000</v>
      </c>
      <c r="H270" s="38">
        <v>0</v>
      </c>
      <c r="I270" s="64">
        <f t="shared" si="21"/>
        <v>299000</v>
      </c>
      <c r="J270" s="93">
        <v>299000</v>
      </c>
      <c r="K270" s="94"/>
      <c r="L270" s="38">
        <v>0</v>
      </c>
      <c r="M270" s="65">
        <f>J270+L270</f>
        <v>299000</v>
      </c>
    </row>
    <row r="271" spans="1:13" ht="23.25" customHeight="1" x14ac:dyDescent="0.25">
      <c r="A271" s="83" t="s">
        <v>468</v>
      </c>
      <c r="B271" s="84"/>
      <c r="C271" s="2" t="s">
        <v>469</v>
      </c>
      <c r="D271" s="19">
        <v>400000</v>
      </c>
      <c r="E271" s="20">
        <f>E272</f>
        <v>-350000</v>
      </c>
      <c r="F271" s="45">
        <f t="shared" si="20"/>
        <v>50000</v>
      </c>
      <c r="G271" s="19">
        <v>0</v>
      </c>
      <c r="H271" s="20">
        <v>0</v>
      </c>
      <c r="I271" s="44">
        <f t="shared" si="21"/>
        <v>0</v>
      </c>
      <c r="J271" s="85">
        <v>0</v>
      </c>
      <c r="K271" s="86"/>
      <c r="L271" s="20">
        <v>0</v>
      </c>
      <c r="M271" s="46">
        <f t="shared" ref="M271:M276" si="25">J271+L271</f>
        <v>0</v>
      </c>
    </row>
    <row r="272" spans="1:13" ht="34.5" customHeight="1" x14ac:dyDescent="0.25">
      <c r="A272" s="83" t="s">
        <v>470</v>
      </c>
      <c r="B272" s="84"/>
      <c r="C272" s="2" t="s">
        <v>471</v>
      </c>
      <c r="D272" s="19">
        <v>400000</v>
      </c>
      <c r="E272" s="20">
        <f>E273</f>
        <v>-350000</v>
      </c>
      <c r="F272" s="45">
        <f t="shared" si="20"/>
        <v>50000</v>
      </c>
      <c r="G272" s="19">
        <v>0</v>
      </c>
      <c r="H272" s="20">
        <v>0</v>
      </c>
      <c r="I272" s="44">
        <f t="shared" si="21"/>
        <v>0</v>
      </c>
      <c r="J272" s="85">
        <v>0</v>
      </c>
      <c r="K272" s="86"/>
      <c r="L272" s="20">
        <v>0</v>
      </c>
      <c r="M272" s="46">
        <f t="shared" si="25"/>
        <v>0</v>
      </c>
    </row>
    <row r="273" spans="1:13" ht="57" customHeight="1" x14ac:dyDescent="0.25">
      <c r="A273" s="83" t="s">
        <v>472</v>
      </c>
      <c r="B273" s="84"/>
      <c r="C273" s="2" t="s">
        <v>473</v>
      </c>
      <c r="D273" s="19">
        <v>400000</v>
      </c>
      <c r="E273" s="20">
        <v>-350000</v>
      </c>
      <c r="F273" s="45">
        <f t="shared" si="20"/>
        <v>50000</v>
      </c>
      <c r="G273" s="19">
        <v>0</v>
      </c>
      <c r="H273" s="20">
        <v>0</v>
      </c>
      <c r="I273" s="44">
        <f t="shared" si="21"/>
        <v>0</v>
      </c>
      <c r="J273" s="85">
        <v>0</v>
      </c>
      <c r="K273" s="86"/>
      <c r="L273" s="20">
        <v>0</v>
      </c>
      <c r="M273" s="46">
        <f t="shared" si="25"/>
        <v>0</v>
      </c>
    </row>
    <row r="274" spans="1:13" ht="23.25" hidden="1" customHeight="1" x14ac:dyDescent="0.25">
      <c r="A274" s="83" t="s">
        <v>474</v>
      </c>
      <c r="B274" s="84"/>
      <c r="C274" s="2" t="s">
        <v>475</v>
      </c>
      <c r="D274" s="19">
        <v>299000</v>
      </c>
      <c r="E274" s="20">
        <v>0</v>
      </c>
      <c r="F274" s="45">
        <f t="shared" si="20"/>
        <v>299000</v>
      </c>
      <c r="G274" s="19">
        <v>299000</v>
      </c>
      <c r="H274" s="20">
        <v>0</v>
      </c>
      <c r="I274" s="44">
        <f t="shared" si="21"/>
        <v>299000</v>
      </c>
      <c r="J274" s="85">
        <v>299000</v>
      </c>
      <c r="K274" s="86"/>
      <c r="L274" s="20">
        <v>0</v>
      </c>
      <c r="M274" s="46">
        <f t="shared" si="25"/>
        <v>299000</v>
      </c>
    </row>
    <row r="275" spans="1:13" ht="45.75" hidden="1" customHeight="1" x14ac:dyDescent="0.25">
      <c r="A275" s="83" t="s">
        <v>476</v>
      </c>
      <c r="B275" s="84"/>
      <c r="C275" s="2" t="s">
        <v>477</v>
      </c>
      <c r="D275" s="19">
        <v>299000</v>
      </c>
      <c r="E275" s="20">
        <v>0</v>
      </c>
      <c r="F275" s="45">
        <f t="shared" si="20"/>
        <v>299000</v>
      </c>
      <c r="G275" s="19">
        <v>299000</v>
      </c>
      <c r="H275" s="20">
        <v>0</v>
      </c>
      <c r="I275" s="44">
        <f t="shared" si="21"/>
        <v>299000</v>
      </c>
      <c r="J275" s="85">
        <v>299000</v>
      </c>
      <c r="K275" s="86"/>
      <c r="L275" s="20">
        <v>0</v>
      </c>
      <c r="M275" s="46">
        <f t="shared" si="25"/>
        <v>299000</v>
      </c>
    </row>
    <row r="276" spans="1:13" ht="45.75" hidden="1" customHeight="1" x14ac:dyDescent="0.25">
      <c r="A276" s="83" t="s">
        <v>478</v>
      </c>
      <c r="B276" s="84"/>
      <c r="C276" s="2" t="s">
        <v>479</v>
      </c>
      <c r="D276" s="19">
        <v>299000</v>
      </c>
      <c r="E276" s="20">
        <v>0</v>
      </c>
      <c r="F276" s="45">
        <f t="shared" si="20"/>
        <v>299000</v>
      </c>
      <c r="G276" s="19">
        <v>299000</v>
      </c>
      <c r="H276" s="20">
        <v>0</v>
      </c>
      <c r="I276" s="44">
        <f t="shared" si="21"/>
        <v>299000</v>
      </c>
      <c r="J276" s="85">
        <v>299000</v>
      </c>
      <c r="K276" s="86"/>
      <c r="L276" s="20">
        <v>0</v>
      </c>
      <c r="M276" s="46">
        <f t="shared" si="25"/>
        <v>299000</v>
      </c>
    </row>
    <row r="277" spans="1:13" ht="23.25" customHeight="1" x14ac:dyDescent="0.25">
      <c r="A277" s="91" t="s">
        <v>480</v>
      </c>
      <c r="B277" s="92"/>
      <c r="C277" s="5" t="s">
        <v>481</v>
      </c>
      <c r="D277" s="22">
        <v>979554902.73000002</v>
      </c>
      <c r="E277" s="38">
        <f>E278+E289</f>
        <v>12149997.27</v>
      </c>
      <c r="F277" s="63">
        <f t="shared" si="20"/>
        <v>991704900</v>
      </c>
      <c r="G277" s="61">
        <v>193974600</v>
      </c>
      <c r="H277" s="38">
        <v>0</v>
      </c>
      <c r="I277" s="64">
        <f t="shared" si="21"/>
        <v>193974600</v>
      </c>
      <c r="J277" s="93">
        <v>182114800</v>
      </c>
      <c r="K277" s="94"/>
      <c r="L277" s="38">
        <v>0</v>
      </c>
      <c r="M277" s="65">
        <f>J277+L277</f>
        <v>182114800</v>
      </c>
    </row>
    <row r="278" spans="1:13" ht="15" customHeight="1" x14ac:dyDescent="0.25">
      <c r="A278" s="83" t="s">
        <v>482</v>
      </c>
      <c r="B278" s="84"/>
      <c r="C278" s="2" t="s">
        <v>483</v>
      </c>
      <c r="D278" s="19">
        <v>683921502.73000002</v>
      </c>
      <c r="E278" s="20">
        <f>E279+E286</f>
        <v>27862367.27</v>
      </c>
      <c r="F278" s="45">
        <f t="shared" si="20"/>
        <v>711783870</v>
      </c>
      <c r="G278" s="19">
        <v>0</v>
      </c>
      <c r="H278" s="20">
        <v>0</v>
      </c>
      <c r="I278" s="44">
        <f t="shared" si="21"/>
        <v>0</v>
      </c>
      <c r="J278" s="85">
        <v>0</v>
      </c>
      <c r="K278" s="86"/>
      <c r="L278" s="20">
        <v>0</v>
      </c>
      <c r="M278" s="46">
        <f t="shared" ref="M278:M299" si="26">J278+L278</f>
        <v>0</v>
      </c>
    </row>
    <row r="279" spans="1:13" ht="23.25" customHeight="1" x14ac:dyDescent="0.25">
      <c r="A279" s="83" t="s">
        <v>484</v>
      </c>
      <c r="B279" s="84"/>
      <c r="C279" s="2" t="s">
        <v>485</v>
      </c>
      <c r="D279" s="19">
        <v>318121502.73000002</v>
      </c>
      <c r="E279" s="20">
        <f>E280+E281+E282</f>
        <v>27862347.27</v>
      </c>
      <c r="F279" s="45">
        <f t="shared" si="20"/>
        <v>345983850</v>
      </c>
      <c r="G279" s="19">
        <v>0</v>
      </c>
      <c r="H279" s="20">
        <v>0</v>
      </c>
      <c r="I279" s="44">
        <f t="shared" si="21"/>
        <v>0</v>
      </c>
      <c r="J279" s="85">
        <v>0</v>
      </c>
      <c r="K279" s="86"/>
      <c r="L279" s="20">
        <v>0</v>
      </c>
      <c r="M279" s="46">
        <f t="shared" si="26"/>
        <v>0</v>
      </c>
    </row>
    <row r="280" spans="1:13" s="47" customFormat="1" ht="60" customHeight="1" x14ac:dyDescent="0.25">
      <c r="A280" s="95" t="s">
        <v>581</v>
      </c>
      <c r="B280" s="96"/>
      <c r="C280" s="43">
        <v>1710101340</v>
      </c>
      <c r="D280" s="44">
        <v>0</v>
      </c>
      <c r="E280" s="20">
        <v>33132200</v>
      </c>
      <c r="F280" s="45">
        <f t="shared" si="20"/>
        <v>33132200</v>
      </c>
      <c r="G280" s="44">
        <v>0</v>
      </c>
      <c r="H280" s="20">
        <v>0</v>
      </c>
      <c r="I280" s="44">
        <f t="shared" si="21"/>
        <v>0</v>
      </c>
      <c r="J280" s="97">
        <v>0</v>
      </c>
      <c r="K280" s="98"/>
      <c r="L280" s="20">
        <v>0</v>
      </c>
      <c r="M280" s="46">
        <f t="shared" si="26"/>
        <v>0</v>
      </c>
    </row>
    <row r="281" spans="1:13" ht="37.5" customHeight="1" x14ac:dyDescent="0.25">
      <c r="A281" s="83" t="s">
        <v>582</v>
      </c>
      <c r="B281" s="84"/>
      <c r="C281" s="2" t="s">
        <v>583</v>
      </c>
      <c r="D281" s="19">
        <v>0</v>
      </c>
      <c r="E281" s="20">
        <v>5670</v>
      </c>
      <c r="F281" s="45">
        <f t="shared" si="20"/>
        <v>5670</v>
      </c>
      <c r="G281" s="19">
        <v>0</v>
      </c>
      <c r="H281" s="20">
        <v>0</v>
      </c>
      <c r="I281" s="44">
        <f t="shared" si="21"/>
        <v>0</v>
      </c>
      <c r="J281" s="85">
        <v>0</v>
      </c>
      <c r="K281" s="86"/>
      <c r="L281" s="20">
        <v>0</v>
      </c>
      <c r="M281" s="46">
        <f t="shared" si="26"/>
        <v>0</v>
      </c>
    </row>
    <row r="282" spans="1:13" ht="23.25" customHeight="1" x14ac:dyDescent="0.25">
      <c r="A282" s="83" t="s">
        <v>486</v>
      </c>
      <c r="B282" s="84"/>
      <c r="C282" s="2" t="s">
        <v>487</v>
      </c>
      <c r="D282" s="19">
        <v>8274522.7300000004</v>
      </c>
      <c r="E282" s="20">
        <v>-5275522.7300000004</v>
      </c>
      <c r="F282" s="45">
        <f t="shared" si="20"/>
        <v>2999000</v>
      </c>
      <c r="G282" s="19">
        <v>0</v>
      </c>
      <c r="H282" s="20">
        <v>0</v>
      </c>
      <c r="I282" s="44">
        <f t="shared" si="21"/>
        <v>0</v>
      </c>
      <c r="J282" s="85">
        <v>0</v>
      </c>
      <c r="K282" s="86"/>
      <c r="L282" s="20">
        <v>0</v>
      </c>
      <c r="M282" s="46">
        <f t="shared" si="26"/>
        <v>0</v>
      </c>
    </row>
    <row r="283" spans="1:13" ht="23.25" hidden="1" customHeight="1" x14ac:dyDescent="0.25">
      <c r="A283" s="83" t="s">
        <v>488</v>
      </c>
      <c r="B283" s="84"/>
      <c r="C283" s="2" t="s">
        <v>489</v>
      </c>
      <c r="D283" s="19">
        <v>35420000</v>
      </c>
      <c r="E283" s="20">
        <v>0</v>
      </c>
      <c r="F283" s="45">
        <f t="shared" si="20"/>
        <v>35420000</v>
      </c>
      <c r="G283" s="19">
        <v>0</v>
      </c>
      <c r="H283" s="20">
        <v>0</v>
      </c>
      <c r="I283" s="44">
        <f t="shared" si="21"/>
        <v>0</v>
      </c>
      <c r="J283" s="85">
        <v>0</v>
      </c>
      <c r="K283" s="86"/>
      <c r="L283" s="20">
        <v>0</v>
      </c>
      <c r="M283" s="46">
        <f t="shared" si="26"/>
        <v>0</v>
      </c>
    </row>
    <row r="284" spans="1:13" ht="23.25" hidden="1" customHeight="1" x14ac:dyDescent="0.25">
      <c r="A284" s="83" t="s">
        <v>490</v>
      </c>
      <c r="B284" s="84"/>
      <c r="C284" s="2" t="s">
        <v>491</v>
      </c>
      <c r="D284" s="19">
        <v>1134650</v>
      </c>
      <c r="E284" s="20">
        <v>0</v>
      </c>
      <c r="F284" s="45">
        <f t="shared" si="20"/>
        <v>1134650</v>
      </c>
      <c r="G284" s="19">
        <v>0</v>
      </c>
      <c r="H284" s="20">
        <v>0</v>
      </c>
      <c r="I284" s="44">
        <f t="shared" si="21"/>
        <v>0</v>
      </c>
      <c r="J284" s="85">
        <v>0</v>
      </c>
      <c r="K284" s="86"/>
      <c r="L284" s="20">
        <v>0</v>
      </c>
      <c r="M284" s="46">
        <f t="shared" si="26"/>
        <v>0</v>
      </c>
    </row>
    <row r="285" spans="1:13" ht="15" hidden="1" customHeight="1" x14ac:dyDescent="0.25">
      <c r="A285" s="83" t="s">
        <v>492</v>
      </c>
      <c r="B285" s="84"/>
      <c r="C285" s="2" t="s">
        <v>493</v>
      </c>
      <c r="D285" s="19">
        <v>273292330</v>
      </c>
      <c r="E285" s="20">
        <v>0</v>
      </c>
      <c r="F285" s="45">
        <f t="shared" si="20"/>
        <v>273292330</v>
      </c>
      <c r="G285" s="19">
        <v>0</v>
      </c>
      <c r="H285" s="20">
        <v>0</v>
      </c>
      <c r="I285" s="44">
        <f t="shared" si="21"/>
        <v>0</v>
      </c>
      <c r="J285" s="85">
        <v>0</v>
      </c>
      <c r="K285" s="86"/>
      <c r="L285" s="20">
        <v>0</v>
      </c>
      <c r="M285" s="46">
        <f t="shared" si="26"/>
        <v>0</v>
      </c>
    </row>
    <row r="286" spans="1:13" ht="23.25" customHeight="1" x14ac:dyDescent="0.25">
      <c r="A286" s="83" t="s">
        <v>494</v>
      </c>
      <c r="B286" s="84"/>
      <c r="C286" s="2" t="s">
        <v>495</v>
      </c>
      <c r="D286" s="19">
        <v>365800000</v>
      </c>
      <c r="E286" s="20">
        <f>E287+E288</f>
        <v>20</v>
      </c>
      <c r="F286" s="45">
        <f t="shared" si="20"/>
        <v>365800020</v>
      </c>
      <c r="G286" s="19">
        <v>0</v>
      </c>
      <c r="H286" s="20">
        <v>0</v>
      </c>
      <c r="I286" s="44">
        <f t="shared" si="21"/>
        <v>0</v>
      </c>
      <c r="J286" s="85">
        <v>0</v>
      </c>
      <c r="K286" s="86"/>
      <c r="L286" s="20">
        <v>0</v>
      </c>
      <c r="M286" s="46">
        <f t="shared" si="26"/>
        <v>0</v>
      </c>
    </row>
    <row r="287" spans="1:13" ht="23.25" customHeight="1" x14ac:dyDescent="0.25">
      <c r="A287" s="83" t="s">
        <v>496</v>
      </c>
      <c r="B287" s="84"/>
      <c r="C287" s="2" t="s">
        <v>497</v>
      </c>
      <c r="D287" s="19">
        <v>365800000</v>
      </c>
      <c r="E287" s="20">
        <v>-357744980</v>
      </c>
      <c r="F287" s="45">
        <f t="shared" ref="F287:F315" si="27">D287+E287</f>
        <v>8055020</v>
      </c>
      <c r="G287" s="19">
        <v>0</v>
      </c>
      <c r="H287" s="20">
        <v>0</v>
      </c>
      <c r="I287" s="44">
        <f t="shared" si="21"/>
        <v>0</v>
      </c>
      <c r="J287" s="85">
        <v>0</v>
      </c>
      <c r="K287" s="86"/>
      <c r="L287" s="20">
        <v>0</v>
      </c>
      <c r="M287" s="46">
        <f t="shared" si="26"/>
        <v>0</v>
      </c>
    </row>
    <row r="288" spans="1:13" ht="49.5" customHeight="1" x14ac:dyDescent="0.25">
      <c r="A288" s="83" t="s">
        <v>584</v>
      </c>
      <c r="B288" s="84"/>
      <c r="C288" s="2" t="s">
        <v>585</v>
      </c>
      <c r="D288" s="27">
        <v>0</v>
      </c>
      <c r="E288" s="20">
        <v>357745000</v>
      </c>
      <c r="F288" s="45">
        <f t="shared" si="27"/>
        <v>357745000</v>
      </c>
      <c r="G288" s="19">
        <v>0</v>
      </c>
      <c r="H288" s="20">
        <v>0</v>
      </c>
      <c r="I288" s="44">
        <f t="shared" si="21"/>
        <v>0</v>
      </c>
      <c r="J288" s="85">
        <v>0</v>
      </c>
      <c r="K288" s="86"/>
      <c r="L288" s="20">
        <v>0</v>
      </c>
      <c r="M288" s="46">
        <f t="shared" si="26"/>
        <v>0</v>
      </c>
    </row>
    <row r="289" spans="1:13" ht="34.5" customHeight="1" x14ac:dyDescent="0.25">
      <c r="A289" s="83" t="s">
        <v>498</v>
      </c>
      <c r="B289" s="84"/>
      <c r="C289" s="2" t="s">
        <v>499</v>
      </c>
      <c r="D289" s="19">
        <v>295633400</v>
      </c>
      <c r="E289" s="20">
        <f>E290+E298</f>
        <v>-15712370</v>
      </c>
      <c r="F289" s="45">
        <f t="shared" si="27"/>
        <v>279921030</v>
      </c>
      <c r="G289" s="19">
        <v>193974600</v>
      </c>
      <c r="H289" s="20">
        <f>H290</f>
        <v>0</v>
      </c>
      <c r="I289" s="44">
        <f t="shared" si="21"/>
        <v>193974600</v>
      </c>
      <c r="J289" s="85">
        <v>182114800</v>
      </c>
      <c r="K289" s="86"/>
      <c r="L289" s="20">
        <f>L290</f>
        <v>0</v>
      </c>
      <c r="M289" s="46">
        <f t="shared" si="26"/>
        <v>182114800</v>
      </c>
    </row>
    <row r="290" spans="1:13" ht="34.5" customHeight="1" x14ac:dyDescent="0.25">
      <c r="A290" s="83" t="s">
        <v>500</v>
      </c>
      <c r="B290" s="84"/>
      <c r="C290" s="2" t="s">
        <v>501</v>
      </c>
      <c r="D290" s="19">
        <v>278657400</v>
      </c>
      <c r="E290" s="20">
        <f>E291+E292+E294+E295</f>
        <v>-34477120</v>
      </c>
      <c r="F290" s="45">
        <f t="shared" si="27"/>
        <v>244180280</v>
      </c>
      <c r="G290" s="19">
        <v>190226600</v>
      </c>
      <c r="H290" s="20">
        <f>H291+H292</f>
        <v>0</v>
      </c>
      <c r="I290" s="44">
        <f t="shared" si="21"/>
        <v>190226600</v>
      </c>
      <c r="J290" s="85">
        <v>178930800</v>
      </c>
      <c r="K290" s="86"/>
      <c r="L290" s="20">
        <f>L291+L292</f>
        <v>0</v>
      </c>
      <c r="M290" s="46">
        <f t="shared" si="26"/>
        <v>178930800</v>
      </c>
    </row>
    <row r="291" spans="1:13" ht="15" customHeight="1" x14ac:dyDescent="0.25">
      <c r="A291" s="83" t="s">
        <v>502</v>
      </c>
      <c r="B291" s="84"/>
      <c r="C291" s="2" t="s">
        <v>503</v>
      </c>
      <c r="D291" s="19">
        <v>19727600</v>
      </c>
      <c r="E291" s="20">
        <v>13400000</v>
      </c>
      <c r="F291" s="45">
        <f t="shared" si="27"/>
        <v>33127600</v>
      </c>
      <c r="G291" s="19">
        <v>0</v>
      </c>
      <c r="H291" s="20">
        <v>19727600</v>
      </c>
      <c r="I291" s="44">
        <f t="shared" ref="I291:I313" si="28">G291+H291</f>
        <v>19727600</v>
      </c>
      <c r="J291" s="85">
        <v>0</v>
      </c>
      <c r="K291" s="86"/>
      <c r="L291" s="29">
        <v>19727600</v>
      </c>
      <c r="M291" s="46">
        <f t="shared" si="26"/>
        <v>19727600</v>
      </c>
    </row>
    <row r="292" spans="1:13" ht="34.5" customHeight="1" x14ac:dyDescent="0.25">
      <c r="A292" s="83" t="s">
        <v>504</v>
      </c>
      <c r="B292" s="84"/>
      <c r="C292" s="2" t="s">
        <v>505</v>
      </c>
      <c r="D292" s="19">
        <v>247672800</v>
      </c>
      <c r="E292" s="20">
        <f>-29487850-18000000</f>
        <v>-47487850</v>
      </c>
      <c r="F292" s="45">
        <f t="shared" si="27"/>
        <v>200184950</v>
      </c>
      <c r="G292" s="19">
        <v>189565600</v>
      </c>
      <c r="H292" s="20">
        <v>-19727600</v>
      </c>
      <c r="I292" s="44">
        <f t="shared" si="28"/>
        <v>169838000</v>
      </c>
      <c r="J292" s="85">
        <v>178269800</v>
      </c>
      <c r="K292" s="86"/>
      <c r="L292" s="28">
        <v>-19727600</v>
      </c>
      <c r="M292" s="46">
        <f t="shared" si="26"/>
        <v>158542200</v>
      </c>
    </row>
    <row r="293" spans="1:13" ht="34.5" hidden="1" customHeight="1" x14ac:dyDescent="0.25">
      <c r="A293" s="83" t="s">
        <v>506</v>
      </c>
      <c r="B293" s="84"/>
      <c r="C293" s="2" t="s">
        <v>507</v>
      </c>
      <c r="D293" s="19">
        <v>661000</v>
      </c>
      <c r="E293" s="20">
        <v>0</v>
      </c>
      <c r="F293" s="45">
        <f t="shared" si="27"/>
        <v>661000</v>
      </c>
      <c r="G293" s="19">
        <v>661000</v>
      </c>
      <c r="H293" s="20">
        <v>0</v>
      </c>
      <c r="I293" s="44">
        <f t="shared" si="28"/>
        <v>661000</v>
      </c>
      <c r="J293" s="85">
        <v>661000</v>
      </c>
      <c r="K293" s="86"/>
      <c r="L293" s="20">
        <v>0</v>
      </c>
      <c r="M293" s="46">
        <f t="shared" si="26"/>
        <v>661000</v>
      </c>
    </row>
    <row r="294" spans="1:13" ht="15" customHeight="1" x14ac:dyDescent="0.25">
      <c r="A294" s="83" t="s">
        <v>508</v>
      </c>
      <c r="B294" s="84"/>
      <c r="C294" s="2" t="s">
        <v>509</v>
      </c>
      <c r="D294" s="19">
        <v>10596000</v>
      </c>
      <c r="E294" s="20">
        <v>-3510650</v>
      </c>
      <c r="F294" s="45">
        <f t="shared" si="27"/>
        <v>7085350</v>
      </c>
      <c r="G294" s="19">
        <v>0</v>
      </c>
      <c r="H294" s="20">
        <v>0</v>
      </c>
      <c r="I294" s="44">
        <f t="shared" si="28"/>
        <v>0</v>
      </c>
      <c r="J294" s="85">
        <v>0</v>
      </c>
      <c r="K294" s="86"/>
      <c r="L294" s="20">
        <v>0</v>
      </c>
      <c r="M294" s="46">
        <f t="shared" si="26"/>
        <v>0</v>
      </c>
    </row>
    <row r="295" spans="1:13" ht="15" customHeight="1" x14ac:dyDescent="0.25">
      <c r="A295" s="83" t="s">
        <v>586</v>
      </c>
      <c r="B295" s="84"/>
      <c r="C295" s="2" t="s">
        <v>587</v>
      </c>
      <c r="D295" s="27">
        <v>0</v>
      </c>
      <c r="E295" s="24">
        <v>3121380</v>
      </c>
      <c r="F295" s="45">
        <f t="shared" si="27"/>
        <v>3121380</v>
      </c>
      <c r="G295" s="19">
        <v>0</v>
      </c>
      <c r="H295" s="20">
        <v>0</v>
      </c>
      <c r="I295" s="44">
        <f t="shared" si="28"/>
        <v>0</v>
      </c>
      <c r="J295" s="85">
        <v>0</v>
      </c>
      <c r="K295" s="86"/>
      <c r="L295" s="20">
        <v>0</v>
      </c>
      <c r="M295" s="46">
        <f t="shared" si="26"/>
        <v>0</v>
      </c>
    </row>
    <row r="296" spans="1:13" ht="23.25" hidden="1" customHeight="1" x14ac:dyDescent="0.25">
      <c r="A296" s="83" t="s">
        <v>510</v>
      </c>
      <c r="B296" s="84"/>
      <c r="C296" s="2" t="s">
        <v>511</v>
      </c>
      <c r="D296" s="19">
        <v>7096000</v>
      </c>
      <c r="E296" s="20">
        <v>0</v>
      </c>
      <c r="F296" s="45">
        <f t="shared" si="27"/>
        <v>7096000</v>
      </c>
      <c r="G296" s="19">
        <v>3748000</v>
      </c>
      <c r="H296" s="20">
        <v>0</v>
      </c>
      <c r="I296" s="44">
        <f t="shared" si="28"/>
        <v>3748000</v>
      </c>
      <c r="J296" s="85">
        <v>3184000</v>
      </c>
      <c r="K296" s="86"/>
      <c r="L296" s="20">
        <v>0</v>
      </c>
      <c r="M296" s="46">
        <f t="shared" si="26"/>
        <v>3184000</v>
      </c>
    </row>
    <row r="297" spans="1:13" ht="15" hidden="1" customHeight="1" x14ac:dyDescent="0.25">
      <c r="A297" s="83" t="s">
        <v>512</v>
      </c>
      <c r="B297" s="84"/>
      <c r="C297" s="2" t="s">
        <v>513</v>
      </c>
      <c r="D297" s="19">
        <v>7096000</v>
      </c>
      <c r="E297" s="20">
        <v>0</v>
      </c>
      <c r="F297" s="45">
        <f t="shared" si="27"/>
        <v>7096000</v>
      </c>
      <c r="G297" s="19">
        <v>3748000</v>
      </c>
      <c r="H297" s="20">
        <v>0</v>
      </c>
      <c r="I297" s="44">
        <f t="shared" si="28"/>
        <v>3748000</v>
      </c>
      <c r="J297" s="85">
        <v>3184000</v>
      </c>
      <c r="K297" s="86"/>
      <c r="L297" s="20">
        <v>0</v>
      </c>
      <c r="M297" s="46">
        <f t="shared" si="26"/>
        <v>3184000</v>
      </c>
    </row>
    <row r="298" spans="1:13" ht="23.25" customHeight="1" x14ac:dyDescent="0.25">
      <c r="A298" s="83" t="s">
        <v>494</v>
      </c>
      <c r="B298" s="84"/>
      <c r="C298" s="2" t="s">
        <v>514</v>
      </c>
      <c r="D298" s="19">
        <v>9880000</v>
      </c>
      <c r="E298" s="20">
        <f>E299</f>
        <v>18764750</v>
      </c>
      <c r="F298" s="45">
        <f t="shared" si="27"/>
        <v>28644750</v>
      </c>
      <c r="G298" s="19">
        <v>0</v>
      </c>
      <c r="H298" s="20">
        <v>0</v>
      </c>
      <c r="I298" s="44">
        <f t="shared" si="28"/>
        <v>0</v>
      </c>
      <c r="J298" s="85">
        <v>0</v>
      </c>
      <c r="K298" s="86"/>
      <c r="L298" s="20">
        <v>0</v>
      </c>
      <c r="M298" s="46">
        <f t="shared" si="26"/>
        <v>0</v>
      </c>
    </row>
    <row r="299" spans="1:13" ht="15" customHeight="1" x14ac:dyDescent="0.25">
      <c r="A299" s="83" t="s">
        <v>515</v>
      </c>
      <c r="B299" s="84"/>
      <c r="C299" s="2" t="s">
        <v>516</v>
      </c>
      <c r="D299" s="19">
        <v>9880000</v>
      </c>
      <c r="E299" s="20">
        <v>18764750</v>
      </c>
      <c r="F299" s="45">
        <f t="shared" si="27"/>
        <v>28644750</v>
      </c>
      <c r="G299" s="19">
        <v>0</v>
      </c>
      <c r="H299" s="20">
        <v>0</v>
      </c>
      <c r="I299" s="44">
        <f t="shared" si="28"/>
        <v>0</v>
      </c>
      <c r="J299" s="85">
        <v>0</v>
      </c>
      <c r="K299" s="86"/>
      <c r="L299" s="20">
        <v>0</v>
      </c>
      <c r="M299" s="46">
        <f t="shared" si="26"/>
        <v>0</v>
      </c>
    </row>
    <row r="300" spans="1:13" ht="23.25" customHeight="1" x14ac:dyDescent="0.25">
      <c r="A300" s="91" t="s">
        <v>517</v>
      </c>
      <c r="B300" s="92"/>
      <c r="C300" s="5" t="s">
        <v>518</v>
      </c>
      <c r="D300" s="22">
        <v>10923700</v>
      </c>
      <c r="E300" s="38">
        <f>E301</f>
        <v>-1000000</v>
      </c>
      <c r="F300" s="63">
        <f t="shared" si="27"/>
        <v>9923700</v>
      </c>
      <c r="G300" s="61">
        <v>10996600</v>
      </c>
      <c r="H300" s="38">
        <v>0</v>
      </c>
      <c r="I300" s="64">
        <f t="shared" si="28"/>
        <v>10996600</v>
      </c>
      <c r="J300" s="93">
        <v>10996600</v>
      </c>
      <c r="K300" s="94"/>
      <c r="L300" s="38">
        <v>0</v>
      </c>
      <c r="M300" s="65">
        <f>J300+L300</f>
        <v>10996600</v>
      </c>
    </row>
    <row r="301" spans="1:13" ht="15" customHeight="1" x14ac:dyDescent="0.25">
      <c r="A301" s="83" t="s">
        <v>128</v>
      </c>
      <c r="B301" s="84"/>
      <c r="C301" s="2" t="s">
        <v>519</v>
      </c>
      <c r="D301" s="19">
        <v>10923700</v>
      </c>
      <c r="E301" s="20">
        <f>E302</f>
        <v>-1000000</v>
      </c>
      <c r="F301" s="45">
        <f t="shared" si="27"/>
        <v>9923700</v>
      </c>
      <c r="G301" s="19">
        <v>10996600</v>
      </c>
      <c r="H301" s="20">
        <v>0</v>
      </c>
      <c r="I301" s="44">
        <f t="shared" si="28"/>
        <v>10996600</v>
      </c>
      <c r="J301" s="85">
        <v>10996600</v>
      </c>
      <c r="K301" s="86"/>
      <c r="L301" s="20">
        <v>0</v>
      </c>
      <c r="M301" s="46">
        <f t="shared" ref="M301:M303" si="29">J301+L301</f>
        <v>10996600</v>
      </c>
    </row>
    <row r="302" spans="1:13" ht="23.25" customHeight="1" x14ac:dyDescent="0.25">
      <c r="A302" s="83" t="s">
        <v>130</v>
      </c>
      <c r="B302" s="84"/>
      <c r="C302" s="2" t="s">
        <v>520</v>
      </c>
      <c r="D302" s="19">
        <v>10923700</v>
      </c>
      <c r="E302" s="20">
        <f>E303</f>
        <v>-1000000</v>
      </c>
      <c r="F302" s="45">
        <f t="shared" si="27"/>
        <v>9923700</v>
      </c>
      <c r="G302" s="19">
        <v>10996600</v>
      </c>
      <c r="H302" s="20">
        <v>0</v>
      </c>
      <c r="I302" s="44">
        <f t="shared" si="28"/>
        <v>10996600</v>
      </c>
      <c r="J302" s="85">
        <v>10996600</v>
      </c>
      <c r="K302" s="86"/>
      <c r="L302" s="20">
        <v>0</v>
      </c>
      <c r="M302" s="46">
        <f t="shared" si="29"/>
        <v>10996600</v>
      </c>
    </row>
    <row r="303" spans="1:13" ht="23.25" customHeight="1" x14ac:dyDescent="0.25">
      <c r="A303" s="83" t="s">
        <v>521</v>
      </c>
      <c r="B303" s="84"/>
      <c r="C303" s="2" t="s">
        <v>522</v>
      </c>
      <c r="D303" s="19">
        <v>10923700</v>
      </c>
      <c r="E303" s="20">
        <v>-1000000</v>
      </c>
      <c r="F303" s="45">
        <f t="shared" si="27"/>
        <v>9923700</v>
      </c>
      <c r="G303" s="19">
        <v>10996600</v>
      </c>
      <c r="H303" s="20">
        <v>0</v>
      </c>
      <c r="I303" s="44">
        <f t="shared" si="28"/>
        <v>10996600</v>
      </c>
      <c r="J303" s="85">
        <v>10996600</v>
      </c>
      <c r="K303" s="86"/>
      <c r="L303" s="20">
        <v>0</v>
      </c>
      <c r="M303" s="46">
        <f t="shared" si="29"/>
        <v>10996600</v>
      </c>
    </row>
    <row r="304" spans="1:13" ht="23.25" hidden="1" customHeight="1" x14ac:dyDescent="0.25">
      <c r="A304" s="87" t="s">
        <v>523</v>
      </c>
      <c r="B304" s="88"/>
      <c r="C304" s="8" t="s">
        <v>524</v>
      </c>
      <c r="D304" s="30">
        <v>17300500</v>
      </c>
      <c r="E304" s="39">
        <v>0</v>
      </c>
      <c r="F304" s="67">
        <f t="shared" si="27"/>
        <v>17300500</v>
      </c>
      <c r="G304" s="62">
        <v>16690500</v>
      </c>
      <c r="H304" s="39">
        <v>0</v>
      </c>
      <c r="I304" s="68">
        <f t="shared" si="28"/>
        <v>16690500</v>
      </c>
      <c r="J304" s="89">
        <v>16690500</v>
      </c>
      <c r="K304" s="90"/>
      <c r="L304" s="76">
        <v>0</v>
      </c>
      <c r="M304" s="69">
        <f>J304+L304</f>
        <v>16690500</v>
      </c>
    </row>
    <row r="305" spans="1:13" ht="23.25" hidden="1" customHeight="1" x14ac:dyDescent="0.25">
      <c r="A305" s="83" t="s">
        <v>525</v>
      </c>
      <c r="B305" s="84"/>
      <c r="C305" s="2" t="s">
        <v>526</v>
      </c>
      <c r="D305" s="19">
        <v>2520400</v>
      </c>
      <c r="E305" s="20">
        <v>0</v>
      </c>
      <c r="F305" s="45">
        <f t="shared" si="27"/>
        <v>2520400</v>
      </c>
      <c r="G305" s="19">
        <v>2520400</v>
      </c>
      <c r="H305" s="20">
        <v>0</v>
      </c>
      <c r="I305" s="44">
        <f t="shared" si="28"/>
        <v>2520400</v>
      </c>
      <c r="J305" s="85">
        <v>2520400</v>
      </c>
      <c r="K305" s="86"/>
      <c r="L305" s="20">
        <v>0</v>
      </c>
      <c r="M305" s="46">
        <f t="shared" ref="M305:M308" si="30">J305+L305</f>
        <v>2520400</v>
      </c>
    </row>
    <row r="306" spans="1:13" ht="23.25" hidden="1" customHeight="1" x14ac:dyDescent="0.25">
      <c r="A306" s="83" t="s">
        <v>527</v>
      </c>
      <c r="B306" s="84"/>
      <c r="C306" s="2" t="s">
        <v>528</v>
      </c>
      <c r="D306" s="19">
        <v>2050000</v>
      </c>
      <c r="E306" s="20">
        <v>0</v>
      </c>
      <c r="F306" s="45">
        <f t="shared" si="27"/>
        <v>2050000</v>
      </c>
      <c r="G306" s="19">
        <v>2050000</v>
      </c>
      <c r="H306" s="20">
        <v>0</v>
      </c>
      <c r="I306" s="44">
        <f t="shared" si="28"/>
        <v>2050000</v>
      </c>
      <c r="J306" s="85">
        <v>2050000</v>
      </c>
      <c r="K306" s="86"/>
      <c r="L306" s="20">
        <v>0</v>
      </c>
      <c r="M306" s="46">
        <f t="shared" si="30"/>
        <v>2050000</v>
      </c>
    </row>
    <row r="307" spans="1:13" ht="23.25" hidden="1" customHeight="1" x14ac:dyDescent="0.25">
      <c r="A307" s="83" t="s">
        <v>529</v>
      </c>
      <c r="B307" s="84"/>
      <c r="C307" s="2" t="s">
        <v>530</v>
      </c>
      <c r="D307" s="19">
        <v>5104400</v>
      </c>
      <c r="E307" s="20">
        <v>0</v>
      </c>
      <c r="F307" s="45">
        <f t="shared" si="27"/>
        <v>5104400</v>
      </c>
      <c r="G307" s="19">
        <v>4494400</v>
      </c>
      <c r="H307" s="20">
        <v>0</v>
      </c>
      <c r="I307" s="44">
        <f t="shared" si="28"/>
        <v>4494400</v>
      </c>
      <c r="J307" s="85">
        <v>4494400</v>
      </c>
      <c r="K307" s="86"/>
      <c r="L307" s="20">
        <v>0</v>
      </c>
      <c r="M307" s="46">
        <f t="shared" si="30"/>
        <v>4494400</v>
      </c>
    </row>
    <row r="308" spans="1:13" ht="15" hidden="1" customHeight="1" x14ac:dyDescent="0.25">
      <c r="A308" s="83" t="s">
        <v>531</v>
      </c>
      <c r="B308" s="84"/>
      <c r="C308" s="2" t="s">
        <v>532</v>
      </c>
      <c r="D308" s="19">
        <v>7625700</v>
      </c>
      <c r="E308" s="20">
        <v>0</v>
      </c>
      <c r="F308" s="45">
        <f t="shared" si="27"/>
        <v>7625700</v>
      </c>
      <c r="G308" s="19">
        <v>7625700</v>
      </c>
      <c r="H308" s="20">
        <v>0</v>
      </c>
      <c r="I308" s="44">
        <f t="shared" si="28"/>
        <v>7625700</v>
      </c>
      <c r="J308" s="85">
        <v>7625700</v>
      </c>
      <c r="K308" s="86"/>
      <c r="L308" s="20">
        <v>0</v>
      </c>
      <c r="M308" s="46">
        <f t="shared" si="30"/>
        <v>7625700</v>
      </c>
    </row>
    <row r="309" spans="1:13" ht="15" customHeight="1" x14ac:dyDescent="0.25">
      <c r="A309" s="87" t="s">
        <v>533</v>
      </c>
      <c r="B309" s="88"/>
      <c r="C309" s="8" t="s">
        <v>534</v>
      </c>
      <c r="D309" s="30">
        <v>33824400</v>
      </c>
      <c r="E309" s="39">
        <f>E311+E312+E313</f>
        <v>20399600.490000002</v>
      </c>
      <c r="F309" s="67">
        <f t="shared" si="27"/>
        <v>54224000.490000002</v>
      </c>
      <c r="G309" s="62">
        <v>500000</v>
      </c>
      <c r="H309" s="39">
        <v>0</v>
      </c>
      <c r="I309" s="68">
        <f t="shared" si="28"/>
        <v>500000</v>
      </c>
      <c r="J309" s="89">
        <v>500000</v>
      </c>
      <c r="K309" s="90"/>
      <c r="L309" s="39">
        <v>0</v>
      </c>
      <c r="M309" s="69">
        <f>J309+L309</f>
        <v>500000</v>
      </c>
    </row>
    <row r="310" spans="1:13" ht="15" hidden="1" customHeight="1" x14ac:dyDescent="0.25">
      <c r="A310" s="83" t="s">
        <v>535</v>
      </c>
      <c r="B310" s="84"/>
      <c r="C310" s="2" t="s">
        <v>536</v>
      </c>
      <c r="D310" s="19">
        <v>500000</v>
      </c>
      <c r="E310" s="20">
        <v>0</v>
      </c>
      <c r="F310" s="45">
        <f t="shared" si="27"/>
        <v>500000</v>
      </c>
      <c r="G310" s="19">
        <v>500000</v>
      </c>
      <c r="H310" s="20">
        <v>0</v>
      </c>
      <c r="I310" s="44">
        <f t="shared" si="28"/>
        <v>500000</v>
      </c>
      <c r="J310" s="85">
        <v>500000</v>
      </c>
      <c r="K310" s="86"/>
      <c r="L310" s="20">
        <v>0</v>
      </c>
      <c r="M310" s="46">
        <f t="shared" ref="M310:M316" si="31">J310+L310</f>
        <v>500000</v>
      </c>
    </row>
    <row r="311" spans="1:13" ht="15" customHeight="1" x14ac:dyDescent="0.25">
      <c r="A311" s="83" t="s">
        <v>588</v>
      </c>
      <c r="B311" s="84"/>
      <c r="C311" s="2" t="s">
        <v>589</v>
      </c>
      <c r="D311" s="27">
        <v>0</v>
      </c>
      <c r="E311" s="20">
        <v>94393</v>
      </c>
      <c r="F311" s="45">
        <f t="shared" si="27"/>
        <v>94393</v>
      </c>
      <c r="G311" s="19">
        <v>0</v>
      </c>
      <c r="H311" s="20">
        <v>0</v>
      </c>
      <c r="I311" s="44">
        <v>0</v>
      </c>
      <c r="J311" s="85">
        <v>0</v>
      </c>
      <c r="K311" s="86"/>
      <c r="L311" s="20">
        <v>0</v>
      </c>
      <c r="M311" s="46">
        <v>0</v>
      </c>
    </row>
    <row r="312" spans="1:13" ht="36.75" customHeight="1" x14ac:dyDescent="0.25">
      <c r="A312" s="83" t="s">
        <v>551</v>
      </c>
      <c r="B312" s="84"/>
      <c r="C312" s="2" t="s">
        <v>537</v>
      </c>
      <c r="D312" s="19">
        <v>33324400</v>
      </c>
      <c r="E312" s="20">
        <f>8276958-85000+9000000</f>
        <v>17191958</v>
      </c>
      <c r="F312" s="51">
        <f>D312+E312</f>
        <v>50516358</v>
      </c>
      <c r="G312" s="19">
        <v>0</v>
      </c>
      <c r="H312" s="20">
        <v>0</v>
      </c>
      <c r="I312" s="44">
        <f t="shared" si="28"/>
        <v>0</v>
      </c>
      <c r="J312" s="85">
        <v>0</v>
      </c>
      <c r="K312" s="86"/>
      <c r="L312" s="20">
        <v>0</v>
      </c>
      <c r="M312" s="57">
        <f t="shared" si="31"/>
        <v>0</v>
      </c>
    </row>
    <row r="313" spans="1:13" ht="36.75" customHeight="1" thickBot="1" x14ac:dyDescent="0.3">
      <c r="A313" s="83" t="s">
        <v>590</v>
      </c>
      <c r="B313" s="84"/>
      <c r="C313" s="2" t="s">
        <v>591</v>
      </c>
      <c r="D313" s="27"/>
      <c r="E313" s="31">
        <v>3113249.49</v>
      </c>
      <c r="F313" s="70">
        <f t="shared" si="27"/>
        <v>3113249.49</v>
      </c>
      <c r="G313" s="32">
        <v>0</v>
      </c>
      <c r="H313" s="20">
        <v>0</v>
      </c>
      <c r="I313" s="72">
        <f t="shared" si="28"/>
        <v>0</v>
      </c>
      <c r="J313" s="85">
        <v>0</v>
      </c>
      <c r="K313" s="86"/>
      <c r="L313" s="20">
        <v>0</v>
      </c>
      <c r="M313" s="46">
        <f t="shared" si="31"/>
        <v>0</v>
      </c>
    </row>
    <row r="314" spans="1:13" ht="15" customHeight="1" thickBot="1" x14ac:dyDescent="0.3">
      <c r="A314" s="77" t="s">
        <v>538</v>
      </c>
      <c r="B314" s="78"/>
      <c r="C314" s="79"/>
      <c r="D314" s="33">
        <v>51124900</v>
      </c>
      <c r="E314" s="34">
        <f>E304+E309</f>
        <v>20399600.490000002</v>
      </c>
      <c r="F314" s="71">
        <f t="shared" si="27"/>
        <v>71524500.49000001</v>
      </c>
      <c r="G314" s="35">
        <v>17190500</v>
      </c>
      <c r="H314" s="34">
        <f>H304+H309</f>
        <v>0</v>
      </c>
      <c r="I314" s="71">
        <f>I304+I309</f>
        <v>17190500</v>
      </c>
      <c r="J314" s="81">
        <v>17190500</v>
      </c>
      <c r="K314" s="81"/>
      <c r="L314" s="34">
        <f>L304+L309</f>
        <v>0</v>
      </c>
      <c r="M314" s="73">
        <f t="shared" si="31"/>
        <v>17190500</v>
      </c>
    </row>
    <row r="315" spans="1:13" ht="15" customHeight="1" thickBot="1" x14ac:dyDescent="0.3">
      <c r="A315" s="77" t="s">
        <v>539</v>
      </c>
      <c r="B315" s="78"/>
      <c r="C315" s="79"/>
      <c r="D315" s="33">
        <v>4065951997.9299998</v>
      </c>
      <c r="E315" s="36">
        <f>E9+E13+E35+E81+E92+E105+E112+E121+E162+E175+E192+E199+E220+E240+E251+E270+E277+E300</f>
        <v>172794812.71000001</v>
      </c>
      <c r="F315" s="50">
        <f t="shared" si="27"/>
        <v>4238746810.6399999</v>
      </c>
      <c r="G315" s="33">
        <v>2423187900</v>
      </c>
      <c r="H315" s="36">
        <f>H9+H13+H35+H81+H92+H105+H112+H121+H162+H175+H192+H199+H220+H240+H251+H270+H277+H300</f>
        <v>-75.300000000046566</v>
      </c>
      <c r="I315" s="55">
        <f>I9+I13+I35+I81+I92+I105+I112+I121+I162+I175+I192+I199+I220+I240+I251+I270+I277+I300</f>
        <v>2423187824.6999998</v>
      </c>
      <c r="J315" s="80">
        <v>2806296746</v>
      </c>
      <c r="K315" s="81"/>
      <c r="L315" s="34">
        <f>L9+L13+L35+L81+L92+L105+L112+L121+L162+L175+L192+L199+L220+L240+L251+L270+L277+L300</f>
        <v>-54.020000000018626</v>
      </c>
      <c r="M315" s="73">
        <f t="shared" si="31"/>
        <v>2806296691.98</v>
      </c>
    </row>
    <row r="316" spans="1:13" ht="15" customHeight="1" thickBot="1" x14ac:dyDescent="0.3">
      <c r="A316" s="77" t="s">
        <v>540</v>
      </c>
      <c r="B316" s="78"/>
      <c r="C316" s="79"/>
      <c r="D316" s="33">
        <v>4117076897.9299998</v>
      </c>
      <c r="E316" s="36">
        <f>E314+E315</f>
        <v>193194413.20000002</v>
      </c>
      <c r="F316" s="52">
        <f>D316+E316</f>
        <v>4310271311.1300001</v>
      </c>
      <c r="G316" s="33">
        <v>2440378400</v>
      </c>
      <c r="H316" s="36">
        <f>H314+H315</f>
        <v>-75.300000000046566</v>
      </c>
      <c r="I316" s="56">
        <f>I314+I315</f>
        <v>2440378324.6999998</v>
      </c>
      <c r="J316" s="80">
        <v>2823487246</v>
      </c>
      <c r="K316" s="81"/>
      <c r="L316" s="36">
        <f>L314+L315</f>
        <v>-54.020000000018626</v>
      </c>
      <c r="M316" s="74">
        <f t="shared" si="31"/>
        <v>2823487191.98</v>
      </c>
    </row>
    <row r="317" spans="1:13" ht="15" customHeight="1" x14ac:dyDescent="0.25">
      <c r="A317" s="82"/>
      <c r="B317" s="82"/>
      <c r="C317" s="82"/>
      <c r="D317" s="82"/>
      <c r="E317" s="82"/>
      <c r="F317" s="82"/>
      <c r="G317" s="82"/>
      <c r="H317" s="82"/>
      <c r="I317" s="82"/>
      <c r="J317" s="82"/>
      <c r="K317" s="82"/>
    </row>
    <row r="318" spans="1:13" x14ac:dyDescent="0.25">
      <c r="E318" s="75"/>
      <c r="F318" s="53"/>
    </row>
    <row r="319" spans="1:13" x14ac:dyDescent="0.25">
      <c r="K319" s="40"/>
    </row>
  </sheetData>
  <mergeCells count="630">
    <mergeCell ref="J1:M1"/>
    <mergeCell ref="A3:M3"/>
    <mergeCell ref="B4:K4"/>
    <mergeCell ref="A5:J5"/>
    <mergeCell ref="A6:B7"/>
    <mergeCell ref="C6:C7"/>
    <mergeCell ref="D6:F6"/>
    <mergeCell ref="G6:I6"/>
    <mergeCell ref="J6:M6"/>
    <mergeCell ref="J7:K7"/>
    <mergeCell ref="A11:B11"/>
    <mergeCell ref="J11:K11"/>
    <mergeCell ref="A12:B12"/>
    <mergeCell ref="J12:K12"/>
    <mergeCell ref="A13:B13"/>
    <mergeCell ref="J13:K13"/>
    <mergeCell ref="A8:B8"/>
    <mergeCell ref="J8:K8"/>
    <mergeCell ref="A9:B9"/>
    <mergeCell ref="J9:K9"/>
    <mergeCell ref="A10:B10"/>
    <mergeCell ref="J10:K10"/>
    <mergeCell ref="A17:B17"/>
    <mergeCell ref="J17:K17"/>
    <mergeCell ref="A18:B18"/>
    <mergeCell ref="J18:K18"/>
    <mergeCell ref="A19:B19"/>
    <mergeCell ref="J19:K19"/>
    <mergeCell ref="A14:B14"/>
    <mergeCell ref="J14:K14"/>
    <mergeCell ref="A15:B15"/>
    <mergeCell ref="J15:K15"/>
    <mergeCell ref="A16:B16"/>
    <mergeCell ref="J16:K16"/>
    <mergeCell ref="A23:B23"/>
    <mergeCell ref="J23:K23"/>
    <mergeCell ref="A24:B24"/>
    <mergeCell ref="J24:K24"/>
    <mergeCell ref="A25:B25"/>
    <mergeCell ref="J25:K25"/>
    <mergeCell ref="A20:B20"/>
    <mergeCell ref="J20:K20"/>
    <mergeCell ref="A21:B21"/>
    <mergeCell ref="J21:K21"/>
    <mergeCell ref="A22:B22"/>
    <mergeCell ref="J22:K22"/>
    <mergeCell ref="A29:B29"/>
    <mergeCell ref="J29:K29"/>
    <mergeCell ref="A30:B30"/>
    <mergeCell ref="J30:K30"/>
    <mergeCell ref="A31:B31"/>
    <mergeCell ref="J31:K31"/>
    <mergeCell ref="A26:B26"/>
    <mergeCell ref="J26:K26"/>
    <mergeCell ref="A27:B27"/>
    <mergeCell ref="J27:K27"/>
    <mergeCell ref="A28:B28"/>
    <mergeCell ref="J28:K28"/>
    <mergeCell ref="A35:B35"/>
    <mergeCell ref="J35:K35"/>
    <mergeCell ref="A36:B36"/>
    <mergeCell ref="J36:K36"/>
    <mergeCell ref="A37:B37"/>
    <mergeCell ref="J37:K37"/>
    <mergeCell ref="A32:B32"/>
    <mergeCell ref="J32:K32"/>
    <mergeCell ref="A33:B33"/>
    <mergeCell ref="J33:K33"/>
    <mergeCell ref="A34:B34"/>
    <mergeCell ref="J34:K34"/>
    <mergeCell ref="A41:B41"/>
    <mergeCell ref="J41:K41"/>
    <mergeCell ref="A42:B42"/>
    <mergeCell ref="J42:K42"/>
    <mergeCell ref="A43:B43"/>
    <mergeCell ref="J43:K43"/>
    <mergeCell ref="A38:B38"/>
    <mergeCell ref="J38:K38"/>
    <mergeCell ref="A39:B39"/>
    <mergeCell ref="J39:K39"/>
    <mergeCell ref="A40:B40"/>
    <mergeCell ref="J40:K40"/>
    <mergeCell ref="A47:B47"/>
    <mergeCell ref="J47:K47"/>
    <mergeCell ref="A48:B48"/>
    <mergeCell ref="J48:K48"/>
    <mergeCell ref="A49:B49"/>
    <mergeCell ref="J49:K49"/>
    <mergeCell ref="A44:B44"/>
    <mergeCell ref="J44:K44"/>
    <mergeCell ref="A45:B45"/>
    <mergeCell ref="J45:K45"/>
    <mergeCell ref="A46:B46"/>
    <mergeCell ref="J46:K46"/>
    <mergeCell ref="A53:B53"/>
    <mergeCell ref="J53:K53"/>
    <mergeCell ref="A54:B54"/>
    <mergeCell ref="J54:K54"/>
    <mergeCell ref="A55:B55"/>
    <mergeCell ref="J55:K55"/>
    <mergeCell ref="A50:B50"/>
    <mergeCell ref="J50:K50"/>
    <mergeCell ref="A51:B51"/>
    <mergeCell ref="J51:K51"/>
    <mergeCell ref="A52:B52"/>
    <mergeCell ref="J52:K52"/>
    <mergeCell ref="A59:B59"/>
    <mergeCell ref="J59:K59"/>
    <mergeCell ref="A60:B60"/>
    <mergeCell ref="J60:K60"/>
    <mergeCell ref="A61:B61"/>
    <mergeCell ref="J61:K61"/>
    <mergeCell ref="A56:B56"/>
    <mergeCell ref="J56:K56"/>
    <mergeCell ref="A57:B57"/>
    <mergeCell ref="J57:K57"/>
    <mergeCell ref="A58:B58"/>
    <mergeCell ref="J58:K58"/>
    <mergeCell ref="A65:B65"/>
    <mergeCell ref="J65:K65"/>
    <mergeCell ref="A66:B66"/>
    <mergeCell ref="J66:K66"/>
    <mergeCell ref="A67:B67"/>
    <mergeCell ref="J67:K67"/>
    <mergeCell ref="A62:B62"/>
    <mergeCell ref="J62:K62"/>
    <mergeCell ref="A63:B63"/>
    <mergeCell ref="J63:K63"/>
    <mergeCell ref="A64:B64"/>
    <mergeCell ref="J64:K64"/>
    <mergeCell ref="A71:B71"/>
    <mergeCell ref="J71:K71"/>
    <mergeCell ref="A72:B72"/>
    <mergeCell ref="J72:K72"/>
    <mergeCell ref="A73:B73"/>
    <mergeCell ref="J73:K73"/>
    <mergeCell ref="A68:B68"/>
    <mergeCell ref="J68:K68"/>
    <mergeCell ref="A69:B69"/>
    <mergeCell ref="J69:K69"/>
    <mergeCell ref="A70:B70"/>
    <mergeCell ref="J70:K70"/>
    <mergeCell ref="A77:B77"/>
    <mergeCell ref="J77:K77"/>
    <mergeCell ref="A78:B78"/>
    <mergeCell ref="J78:K78"/>
    <mergeCell ref="A79:B79"/>
    <mergeCell ref="J79:K79"/>
    <mergeCell ref="A74:B74"/>
    <mergeCell ref="J74:K74"/>
    <mergeCell ref="A75:B75"/>
    <mergeCell ref="J75:K75"/>
    <mergeCell ref="A76:B76"/>
    <mergeCell ref="J76:K76"/>
    <mergeCell ref="A83:B83"/>
    <mergeCell ref="J83:K83"/>
    <mergeCell ref="A84:B84"/>
    <mergeCell ref="J84:K84"/>
    <mergeCell ref="A85:B85"/>
    <mergeCell ref="J85:K85"/>
    <mergeCell ref="A80:B80"/>
    <mergeCell ref="J80:K80"/>
    <mergeCell ref="A81:B81"/>
    <mergeCell ref="J81:K81"/>
    <mergeCell ref="A82:B82"/>
    <mergeCell ref="J82:K82"/>
    <mergeCell ref="A89:B89"/>
    <mergeCell ref="J89:K89"/>
    <mergeCell ref="A90:B90"/>
    <mergeCell ref="J90:K90"/>
    <mergeCell ref="A91:B91"/>
    <mergeCell ref="J91:K91"/>
    <mergeCell ref="A86:B86"/>
    <mergeCell ref="J86:K86"/>
    <mergeCell ref="A87:B87"/>
    <mergeCell ref="J87:K87"/>
    <mergeCell ref="A88:B88"/>
    <mergeCell ref="J88:K88"/>
    <mergeCell ref="A95:B95"/>
    <mergeCell ref="J95:K95"/>
    <mergeCell ref="A96:B96"/>
    <mergeCell ref="J96:K96"/>
    <mergeCell ref="A97:B97"/>
    <mergeCell ref="J97:K97"/>
    <mergeCell ref="A92:B92"/>
    <mergeCell ref="J92:K92"/>
    <mergeCell ref="A93:B93"/>
    <mergeCell ref="J93:K93"/>
    <mergeCell ref="A94:B94"/>
    <mergeCell ref="J94:K94"/>
    <mergeCell ref="A101:B101"/>
    <mergeCell ref="J101:K101"/>
    <mergeCell ref="A102:B102"/>
    <mergeCell ref="J102:K102"/>
    <mergeCell ref="A103:B103"/>
    <mergeCell ref="J103:K103"/>
    <mergeCell ref="A98:B98"/>
    <mergeCell ref="J98:K98"/>
    <mergeCell ref="A99:B99"/>
    <mergeCell ref="J99:K99"/>
    <mergeCell ref="A100:B100"/>
    <mergeCell ref="J100:K100"/>
    <mergeCell ref="A107:B107"/>
    <mergeCell ref="J107:K107"/>
    <mergeCell ref="A108:B108"/>
    <mergeCell ref="J108:K108"/>
    <mergeCell ref="A109:B109"/>
    <mergeCell ref="J109:K109"/>
    <mergeCell ref="A104:B104"/>
    <mergeCell ref="J104:K104"/>
    <mergeCell ref="A105:B105"/>
    <mergeCell ref="J105:K105"/>
    <mergeCell ref="A106:B106"/>
    <mergeCell ref="J106:K106"/>
    <mergeCell ref="A113:B113"/>
    <mergeCell ref="J113:K113"/>
    <mergeCell ref="A114:B114"/>
    <mergeCell ref="J114:K114"/>
    <mergeCell ref="A115:B115"/>
    <mergeCell ref="J115:K115"/>
    <mergeCell ref="A110:B110"/>
    <mergeCell ref="J110:K110"/>
    <mergeCell ref="A111:B111"/>
    <mergeCell ref="J111:K111"/>
    <mergeCell ref="A112:B112"/>
    <mergeCell ref="J112:K112"/>
    <mergeCell ref="A119:B119"/>
    <mergeCell ref="J119:K119"/>
    <mergeCell ref="A120:B120"/>
    <mergeCell ref="J120:K120"/>
    <mergeCell ref="A121:B121"/>
    <mergeCell ref="J121:K121"/>
    <mergeCell ref="A116:B116"/>
    <mergeCell ref="J116:K116"/>
    <mergeCell ref="A117:B117"/>
    <mergeCell ref="J117:K117"/>
    <mergeCell ref="A118:B118"/>
    <mergeCell ref="J118:K118"/>
    <mergeCell ref="A125:B125"/>
    <mergeCell ref="J125:K125"/>
    <mergeCell ref="A126:B126"/>
    <mergeCell ref="J126:K126"/>
    <mergeCell ref="A127:B127"/>
    <mergeCell ref="J127:K127"/>
    <mergeCell ref="A122:B122"/>
    <mergeCell ref="J122:K122"/>
    <mergeCell ref="A123:B123"/>
    <mergeCell ref="J123:K123"/>
    <mergeCell ref="A124:B124"/>
    <mergeCell ref="J124:K124"/>
    <mergeCell ref="A131:B131"/>
    <mergeCell ref="J131:K131"/>
    <mergeCell ref="A132:B132"/>
    <mergeCell ref="J132:K132"/>
    <mergeCell ref="A133:B133"/>
    <mergeCell ref="J133:K133"/>
    <mergeCell ref="A128:B128"/>
    <mergeCell ref="J128:K128"/>
    <mergeCell ref="A129:B129"/>
    <mergeCell ref="J129:K129"/>
    <mergeCell ref="A130:B130"/>
    <mergeCell ref="J130:K130"/>
    <mergeCell ref="A137:B137"/>
    <mergeCell ref="J137:K137"/>
    <mergeCell ref="A138:B138"/>
    <mergeCell ref="J138:K138"/>
    <mergeCell ref="A139:B139"/>
    <mergeCell ref="J139:K139"/>
    <mergeCell ref="A134:B134"/>
    <mergeCell ref="J134:K134"/>
    <mergeCell ref="A135:B135"/>
    <mergeCell ref="J135:K135"/>
    <mergeCell ref="A136:B136"/>
    <mergeCell ref="J136:K136"/>
    <mergeCell ref="A143:B143"/>
    <mergeCell ref="J143:K143"/>
    <mergeCell ref="A144:B144"/>
    <mergeCell ref="J144:K144"/>
    <mergeCell ref="A145:B145"/>
    <mergeCell ref="J145:K145"/>
    <mergeCell ref="A140:B140"/>
    <mergeCell ref="J140:K140"/>
    <mergeCell ref="A141:B141"/>
    <mergeCell ref="J141:K141"/>
    <mergeCell ref="A142:B142"/>
    <mergeCell ref="J142:K142"/>
    <mergeCell ref="A149:B149"/>
    <mergeCell ref="J149:K149"/>
    <mergeCell ref="A150:B150"/>
    <mergeCell ref="J150:K150"/>
    <mergeCell ref="A151:B151"/>
    <mergeCell ref="J151:K151"/>
    <mergeCell ref="A146:B146"/>
    <mergeCell ref="J146:K146"/>
    <mergeCell ref="A147:B147"/>
    <mergeCell ref="J147:K147"/>
    <mergeCell ref="A148:B148"/>
    <mergeCell ref="J148:K148"/>
    <mergeCell ref="A155:B155"/>
    <mergeCell ref="J155:K155"/>
    <mergeCell ref="A156:B156"/>
    <mergeCell ref="J156:K156"/>
    <mergeCell ref="A157:B157"/>
    <mergeCell ref="J157:K157"/>
    <mergeCell ref="A152:B152"/>
    <mergeCell ref="J152:K152"/>
    <mergeCell ref="A153:B153"/>
    <mergeCell ref="J153:K153"/>
    <mergeCell ref="A154:B154"/>
    <mergeCell ref="J154:K154"/>
    <mergeCell ref="A161:B161"/>
    <mergeCell ref="J161:K161"/>
    <mergeCell ref="A162:B162"/>
    <mergeCell ref="J162:K162"/>
    <mergeCell ref="A163:B163"/>
    <mergeCell ref="J163:K163"/>
    <mergeCell ref="A158:B158"/>
    <mergeCell ref="J158:K158"/>
    <mergeCell ref="A159:B159"/>
    <mergeCell ref="J159:K159"/>
    <mergeCell ref="A160:B160"/>
    <mergeCell ref="J160:K160"/>
    <mergeCell ref="A167:B167"/>
    <mergeCell ref="J167:K167"/>
    <mergeCell ref="A168:B168"/>
    <mergeCell ref="J168:K168"/>
    <mergeCell ref="A169:B169"/>
    <mergeCell ref="J169:K169"/>
    <mergeCell ref="A164:B164"/>
    <mergeCell ref="J164:K164"/>
    <mergeCell ref="A165:B165"/>
    <mergeCell ref="J165:K165"/>
    <mergeCell ref="A166:B166"/>
    <mergeCell ref="J166:K166"/>
    <mergeCell ref="A173:B173"/>
    <mergeCell ref="J173:K173"/>
    <mergeCell ref="A174:B174"/>
    <mergeCell ref="J174:K174"/>
    <mergeCell ref="A175:B175"/>
    <mergeCell ref="J175:K175"/>
    <mergeCell ref="A170:B170"/>
    <mergeCell ref="J170:K170"/>
    <mergeCell ref="A171:B171"/>
    <mergeCell ref="J171:K171"/>
    <mergeCell ref="A172:B172"/>
    <mergeCell ref="J172:K172"/>
    <mergeCell ref="A184:B184"/>
    <mergeCell ref="J184:K184"/>
    <mergeCell ref="A185:B185"/>
    <mergeCell ref="J185:K185"/>
    <mergeCell ref="A186:B186"/>
    <mergeCell ref="J186:K186"/>
    <mergeCell ref="A176:B176"/>
    <mergeCell ref="J176:K176"/>
    <mergeCell ref="A177:B177"/>
    <mergeCell ref="J177:K177"/>
    <mergeCell ref="A178:B178"/>
    <mergeCell ref="J178:K178"/>
    <mergeCell ref="A179:B179"/>
    <mergeCell ref="A180:B180"/>
    <mergeCell ref="A181:B181"/>
    <mergeCell ref="J179:K179"/>
    <mergeCell ref="J180:K180"/>
    <mergeCell ref="J181:K181"/>
    <mergeCell ref="A182:B182"/>
    <mergeCell ref="A183:B183"/>
    <mergeCell ref="J182:K182"/>
    <mergeCell ref="J183:K183"/>
    <mergeCell ref="A190:B190"/>
    <mergeCell ref="J190:K190"/>
    <mergeCell ref="A191:B191"/>
    <mergeCell ref="J191:K191"/>
    <mergeCell ref="A192:B192"/>
    <mergeCell ref="J192:K192"/>
    <mergeCell ref="A187:B187"/>
    <mergeCell ref="J187:K187"/>
    <mergeCell ref="A188:B188"/>
    <mergeCell ref="J188:K188"/>
    <mergeCell ref="A189:B189"/>
    <mergeCell ref="J189:K189"/>
    <mergeCell ref="A196:B196"/>
    <mergeCell ref="J196:K196"/>
    <mergeCell ref="A197:B197"/>
    <mergeCell ref="J197:K197"/>
    <mergeCell ref="A198:B198"/>
    <mergeCell ref="J198:K198"/>
    <mergeCell ref="A193:B193"/>
    <mergeCell ref="J193:K193"/>
    <mergeCell ref="A194:B194"/>
    <mergeCell ref="J194:K194"/>
    <mergeCell ref="A195:B195"/>
    <mergeCell ref="J195:K195"/>
    <mergeCell ref="A202:B202"/>
    <mergeCell ref="J202:K202"/>
    <mergeCell ref="A203:B203"/>
    <mergeCell ref="J203:K203"/>
    <mergeCell ref="A204:B204"/>
    <mergeCell ref="J204:K204"/>
    <mergeCell ref="A199:B199"/>
    <mergeCell ref="J199:K199"/>
    <mergeCell ref="A200:B200"/>
    <mergeCell ref="J200:K200"/>
    <mergeCell ref="A201:B201"/>
    <mergeCell ref="J201:K201"/>
    <mergeCell ref="A208:B208"/>
    <mergeCell ref="J208:K208"/>
    <mergeCell ref="A209:B209"/>
    <mergeCell ref="J209:K209"/>
    <mergeCell ref="A210:B210"/>
    <mergeCell ref="J210:K210"/>
    <mergeCell ref="A205:B205"/>
    <mergeCell ref="J205:K205"/>
    <mergeCell ref="A206:B206"/>
    <mergeCell ref="J206:K206"/>
    <mergeCell ref="A207:B207"/>
    <mergeCell ref="J207:K207"/>
    <mergeCell ref="A214:B214"/>
    <mergeCell ref="J214:K214"/>
    <mergeCell ref="A215:B215"/>
    <mergeCell ref="J215:K215"/>
    <mergeCell ref="A216:B216"/>
    <mergeCell ref="J216:K216"/>
    <mergeCell ref="A211:B211"/>
    <mergeCell ref="J211:K211"/>
    <mergeCell ref="A212:B212"/>
    <mergeCell ref="J212:K212"/>
    <mergeCell ref="A213:B213"/>
    <mergeCell ref="J213:K213"/>
    <mergeCell ref="A220:B220"/>
    <mergeCell ref="J220:K220"/>
    <mergeCell ref="A221:B221"/>
    <mergeCell ref="J221:K221"/>
    <mergeCell ref="A222:B222"/>
    <mergeCell ref="J222:K222"/>
    <mergeCell ref="A217:B217"/>
    <mergeCell ref="J217:K217"/>
    <mergeCell ref="A218:B218"/>
    <mergeCell ref="J218:K218"/>
    <mergeCell ref="A219:B219"/>
    <mergeCell ref="J219:K219"/>
    <mergeCell ref="A226:B226"/>
    <mergeCell ref="J226:K226"/>
    <mergeCell ref="A227:B227"/>
    <mergeCell ref="J227:K227"/>
    <mergeCell ref="A228:B228"/>
    <mergeCell ref="J228:K228"/>
    <mergeCell ref="A223:B223"/>
    <mergeCell ref="J223:K223"/>
    <mergeCell ref="A224:B224"/>
    <mergeCell ref="J224:K224"/>
    <mergeCell ref="A225:B225"/>
    <mergeCell ref="J225:K225"/>
    <mergeCell ref="A232:B232"/>
    <mergeCell ref="J232:K232"/>
    <mergeCell ref="A233:B233"/>
    <mergeCell ref="J233:K233"/>
    <mergeCell ref="A234:B234"/>
    <mergeCell ref="J234:K234"/>
    <mergeCell ref="A229:B229"/>
    <mergeCell ref="J229:K229"/>
    <mergeCell ref="A230:B230"/>
    <mergeCell ref="J230:K230"/>
    <mergeCell ref="A231:B231"/>
    <mergeCell ref="J231:K231"/>
    <mergeCell ref="A238:B238"/>
    <mergeCell ref="J238:K238"/>
    <mergeCell ref="A239:B239"/>
    <mergeCell ref="J239:K239"/>
    <mergeCell ref="A240:B240"/>
    <mergeCell ref="J240:K240"/>
    <mergeCell ref="A235:B235"/>
    <mergeCell ref="J235:K235"/>
    <mergeCell ref="A236:B236"/>
    <mergeCell ref="J236:K236"/>
    <mergeCell ref="A237:B237"/>
    <mergeCell ref="J237:K237"/>
    <mergeCell ref="A244:B244"/>
    <mergeCell ref="J244:K244"/>
    <mergeCell ref="A245:B245"/>
    <mergeCell ref="J245:K245"/>
    <mergeCell ref="A246:B246"/>
    <mergeCell ref="J246:K246"/>
    <mergeCell ref="A241:B241"/>
    <mergeCell ref="J241:K241"/>
    <mergeCell ref="A242:B242"/>
    <mergeCell ref="J242:K242"/>
    <mergeCell ref="A243:B243"/>
    <mergeCell ref="J243:K243"/>
    <mergeCell ref="A250:B250"/>
    <mergeCell ref="J250:K250"/>
    <mergeCell ref="A251:B251"/>
    <mergeCell ref="J251:K251"/>
    <mergeCell ref="A252:B252"/>
    <mergeCell ref="J252:K252"/>
    <mergeCell ref="A247:B247"/>
    <mergeCell ref="J247:K247"/>
    <mergeCell ref="A248:B248"/>
    <mergeCell ref="J248:K248"/>
    <mergeCell ref="A249:B249"/>
    <mergeCell ref="J249:K249"/>
    <mergeCell ref="A256:B256"/>
    <mergeCell ref="J256:K256"/>
    <mergeCell ref="A257:B257"/>
    <mergeCell ref="J257:K257"/>
    <mergeCell ref="A258:B258"/>
    <mergeCell ref="J258:K258"/>
    <mergeCell ref="A253:B253"/>
    <mergeCell ref="J253:K253"/>
    <mergeCell ref="A254:B254"/>
    <mergeCell ref="J254:K254"/>
    <mergeCell ref="A255:B255"/>
    <mergeCell ref="J255:K255"/>
    <mergeCell ref="A262:B262"/>
    <mergeCell ref="J262:K262"/>
    <mergeCell ref="A263:B263"/>
    <mergeCell ref="J263:K263"/>
    <mergeCell ref="A264:B264"/>
    <mergeCell ref="J264:K264"/>
    <mergeCell ref="A259:B259"/>
    <mergeCell ref="J259:K259"/>
    <mergeCell ref="A260:B260"/>
    <mergeCell ref="J260:K260"/>
    <mergeCell ref="A261:B261"/>
    <mergeCell ref="J261:K261"/>
    <mergeCell ref="A268:B268"/>
    <mergeCell ref="J268:K268"/>
    <mergeCell ref="A269:B269"/>
    <mergeCell ref="J269:K269"/>
    <mergeCell ref="A270:B270"/>
    <mergeCell ref="J270:K270"/>
    <mergeCell ref="A265:B265"/>
    <mergeCell ref="J265:K265"/>
    <mergeCell ref="A266:B266"/>
    <mergeCell ref="J266:K266"/>
    <mergeCell ref="A267:B267"/>
    <mergeCell ref="J267:K267"/>
    <mergeCell ref="A274:B274"/>
    <mergeCell ref="J274:K274"/>
    <mergeCell ref="A275:B275"/>
    <mergeCell ref="J275:K275"/>
    <mergeCell ref="A276:B276"/>
    <mergeCell ref="J276:K276"/>
    <mergeCell ref="A271:B271"/>
    <mergeCell ref="J271:K271"/>
    <mergeCell ref="A272:B272"/>
    <mergeCell ref="J272:K272"/>
    <mergeCell ref="A273:B273"/>
    <mergeCell ref="J273:K273"/>
    <mergeCell ref="A280:B280"/>
    <mergeCell ref="J280:K280"/>
    <mergeCell ref="A281:B281"/>
    <mergeCell ref="J281:K281"/>
    <mergeCell ref="A282:B282"/>
    <mergeCell ref="J282:K282"/>
    <mergeCell ref="A277:B277"/>
    <mergeCell ref="J277:K277"/>
    <mergeCell ref="A278:B278"/>
    <mergeCell ref="J278:K278"/>
    <mergeCell ref="A279:B279"/>
    <mergeCell ref="J279:K279"/>
    <mergeCell ref="A286:B286"/>
    <mergeCell ref="J286:K286"/>
    <mergeCell ref="A287:B287"/>
    <mergeCell ref="J287:K287"/>
    <mergeCell ref="A288:B288"/>
    <mergeCell ref="J288:K288"/>
    <mergeCell ref="A283:B283"/>
    <mergeCell ref="J283:K283"/>
    <mergeCell ref="A284:B284"/>
    <mergeCell ref="J284:K284"/>
    <mergeCell ref="A285:B285"/>
    <mergeCell ref="J285:K285"/>
    <mergeCell ref="A292:B292"/>
    <mergeCell ref="J292:K292"/>
    <mergeCell ref="A293:B293"/>
    <mergeCell ref="J293:K293"/>
    <mergeCell ref="A294:B294"/>
    <mergeCell ref="J294:K294"/>
    <mergeCell ref="A289:B289"/>
    <mergeCell ref="J289:K289"/>
    <mergeCell ref="A290:B290"/>
    <mergeCell ref="J290:K290"/>
    <mergeCell ref="A291:B291"/>
    <mergeCell ref="J291:K291"/>
    <mergeCell ref="A298:B298"/>
    <mergeCell ref="J298:K298"/>
    <mergeCell ref="A299:B299"/>
    <mergeCell ref="J299:K299"/>
    <mergeCell ref="A300:B300"/>
    <mergeCell ref="J300:K300"/>
    <mergeCell ref="A295:B295"/>
    <mergeCell ref="J295:K295"/>
    <mergeCell ref="A296:B296"/>
    <mergeCell ref="J296:K296"/>
    <mergeCell ref="A297:B297"/>
    <mergeCell ref="J297:K297"/>
    <mergeCell ref="A304:B304"/>
    <mergeCell ref="J304:K304"/>
    <mergeCell ref="A305:B305"/>
    <mergeCell ref="J305:K305"/>
    <mergeCell ref="A306:B306"/>
    <mergeCell ref="J306:K306"/>
    <mergeCell ref="A301:B301"/>
    <mergeCell ref="J301:K301"/>
    <mergeCell ref="A302:B302"/>
    <mergeCell ref="J302:K302"/>
    <mergeCell ref="A303:B303"/>
    <mergeCell ref="J303:K303"/>
    <mergeCell ref="A310:B310"/>
    <mergeCell ref="J310:K310"/>
    <mergeCell ref="A311:B311"/>
    <mergeCell ref="J311:K311"/>
    <mergeCell ref="A312:B312"/>
    <mergeCell ref="J312:K312"/>
    <mergeCell ref="A307:B307"/>
    <mergeCell ref="J307:K307"/>
    <mergeCell ref="A308:B308"/>
    <mergeCell ref="J308:K308"/>
    <mergeCell ref="A309:B309"/>
    <mergeCell ref="J309:K309"/>
    <mergeCell ref="A316:C316"/>
    <mergeCell ref="J316:K316"/>
    <mergeCell ref="A317:C317"/>
    <mergeCell ref="D317:K317"/>
    <mergeCell ref="A313:B313"/>
    <mergeCell ref="J313:K313"/>
    <mergeCell ref="A314:C314"/>
    <mergeCell ref="J314:K314"/>
    <mergeCell ref="A315:C315"/>
    <mergeCell ref="J315:K315"/>
  </mergeCells>
  <pageMargins left="0" right="0" top="0.74803149606299213" bottom="0.74803149606299213" header="0.31496062992125984" footer="0.31496062992125984"/>
  <pageSetup paperSize="9" scale="1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к ПЗ 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2023-06-23T10:23:50Z</cp:lastPrinted>
  <dcterms:created xsi:type="dcterms:W3CDTF">2021-04-12T14:52:46Z</dcterms:created>
  <dcterms:modified xsi:type="dcterms:W3CDTF">2023-06-27T11:29:14Z</dcterms:modified>
</cp:coreProperties>
</file>